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611"/>
  <workbookPr codeName="TämäTyökirja" hidePivotFieldList="1"/>
  <bookViews>
    <workbookView xWindow="1065" yWindow="-120" windowWidth="37455" windowHeight="21840" tabRatio="754" firstSheet="1" activeTab="4"/>
  </bookViews>
  <sheets>
    <sheet sheetId="14957" r:id="rId1" name="Strona główna"/>
    <sheet sheetId="4" r:id="rId2" name="Gotówka"/>
    <sheet sheetId="3" r:id="rId3" name="Wykresy, rok pierwszy"/>
    <sheet sheetId="6" r:id="rId4" name="Wykresy, rok drugi"/>
    <sheet sheetId="8" r:id="rId5" name="Instrukcje"/>
  </sheets>
  <definedNames>
    <definedName name="_1_Liikevaihto">'Instrukcje'!#REF!</definedName>
    <definedName name="_10_Muuttuvien_palkkojen_henkilöstösivukulut">'Instrukcje'!#REF!</definedName>
    <definedName name="_12_Kiinteät_palkat_ja_palkkiot">'Instrukcje'!#REF!</definedName>
    <definedName name="_122_Aineet_ja_tarvikkeet">'Instrukcje'!#REF!</definedName>
    <definedName name="_14_Kiinteät_henkilösivukulut">'Instrukcje'!#REF!</definedName>
    <definedName name="_15.05_Yrityskehitys__laki__teknologia_ja_tuotekehityspalvelut">'Instrukcje'!#REF!</definedName>
    <definedName name="_311_Opo_n_maksullinen_korotus_tilikauden_aikana">'Instrukcje'!#REF!</definedName>
    <definedName name="_37.02_TEKES_avustus">'Instrukcje'!#REF!</definedName>
    <definedName name="_4_Liiketoiminnan_muut_tuotot">'Instrukcje'!#REF!</definedName>
    <definedName name="_5_Ostot_tilikauden_aikana_A__Ainekäyttö_S">'Instrukcje'!#REF!</definedName>
    <definedName name="_7_Ulkopuoliset_palvelut">'Instrukcje'!#REF!</definedName>
    <definedName name="_8_Muuttuvat_palkat_ja_palkkiot">'Instrukcje'!#REF!</definedName>
    <definedName name="_xlnm._FilterDatabase" localSheetId="1" hidden="1">'Gotówka'!#REF!</definedName>
    <definedName name="Alv_laskelma">'Instrukcje'!$B$52</definedName>
    <definedName name="Alv_saldo_ennen_maksuja">'Instrukcje'!$B$56</definedName>
    <definedName name="Arvonlisävero">'Instrukcje'!$B$38</definedName>
    <definedName name="Avustukset">'Instrukcje'!$B$48</definedName>
    <definedName name="Burn_rate">'Instrukcje'!#REF!</definedName>
    <definedName name="Edustuskulut">'Instrukcje'!$B$27</definedName>
    <definedName name="Ennakonpidätykset__keskim.35">'Instrukcje'!$B$21</definedName>
    <definedName name="Erotus_per_kk">'Instrukcje'!#REF!</definedName>
    <definedName name="Erotus_per_kvartaali">'Instrukcje'!#REF!</definedName>
    <definedName name="Henkilösivukulut">'Instrukcje'!$B$20</definedName>
    <definedName name="Internet__tietoliikenne">'Instrukcje'!$B$30</definedName>
    <definedName name="Investoinnit">'Instrukcje'!$B$37</definedName>
    <definedName name="Kassa">'Instrukcje'!$B$46</definedName>
    <definedName name="Kassan_riittävyys">'Instrukcje'!$B$51</definedName>
    <definedName name="Kassavirtalaskelman_kuvaajat">'Instrukcje'!$A$59</definedName>
    <definedName name="Kassavirtalaskelman_ohjeet">'Instrukcje'!$A$2</definedName>
    <definedName name="Kirjanpidon_tulos">'Instrukcje'!$B$44</definedName>
    <definedName name="Kirjanpito_ja_tilintarkastus">'Instrukcje'!$B$31</definedName>
    <definedName name="KK_n_alkukassa">'Instrukcje'!$B$42</definedName>
    <definedName name="KK_n_loppukassa">'Instrukcje'!$B$43</definedName>
    <definedName name="Kumulatiivinen_tulos">'Instrukcje'!$B$50</definedName>
    <definedName name="Kuukauden_Alv">'Instrukcje'!$B$55</definedName>
    <definedName name="Lainat">'Instrukcje'!$B$49</definedName>
    <definedName name="Lankapuhelin__faksi__gsm">'Instrukcje'!$B$29</definedName>
    <definedName name="Laskelman_kohta">'Instrukcje'!$B$19:$B$57</definedName>
    <definedName name="Liiketoiminnan_muut_tuotot">'Instrukcje'!#REF!</definedName>
    <definedName name="Liiketoiminta">'Instrukcje'!$B$47</definedName>
    <definedName name="Mainoskulut__messut">'Instrukcje'!$B$28</definedName>
    <definedName name="Maksettu_Alv">'Instrukcje'!$B$57</definedName>
    <definedName name="Materiaalit_ja_tarvikkeet">'Instrukcje'!$B$34</definedName>
    <definedName name="Muut_alvittomat_kulut">'Instrukcje'!$B$36</definedName>
    <definedName name="Muut_verot">'Instrukcje'!$B$39</definedName>
    <definedName name="Muut_vuokrat__mm.leasing">'Instrukcje'!$B$25</definedName>
    <definedName name="Myynnin_ALV">'Instrukcje'!#REF!</definedName>
    <definedName name="Myynti">'Instrukcje'!#REF!</definedName>
    <definedName name="Myyynnin_Alv">'Instrukcje'!$B$53</definedName>
    <definedName name="Osakepääoma">'Instrukcje'!$B$41</definedName>
    <definedName name="Oston_Alv">'Instrukcje'!$B$54</definedName>
    <definedName name="Palkat_brutto">'Instrukcje'!$B$19</definedName>
    <definedName name="Rahti">'Instrukcje'!$B$33</definedName>
    <definedName name="Suunniteltu_tulos">'Instrukcje'!#REF!</definedName>
    <definedName name="TA_mallin_ohjeet">'Instrukcje'!#REF!</definedName>
    <definedName name="Tavoitekassa">'Instrukcje'!$B$45</definedName>
    <definedName name="Tekes_avustus_osuus">'Instrukcje'!$B$40</definedName>
    <definedName name="Toimiston_vuokra">'Instrukcje'!$B$24</definedName>
    <definedName name="Toimistopalvelut">'Instrukcje'!$B$26</definedName>
    <definedName name="Toteutunut_tulos">'Instrukcje'!#REF!</definedName>
    <definedName name="Työnantajatilitys__10._pvä">'Instrukcje'!$B$22</definedName>
    <definedName name="Ulkopuoliset_palvelut">'Instrukcje'!$B$35</definedName>
    <definedName name="Vakuutukset">'Instrukcje'!$B$32</definedName>
    <definedName name="Vapaaehtoiset_henkilöstökulut">'Instrukcje'!$B$23</definedName>
    <definedName name="Välittömät_työkustannukset_yks.">'Instrukcje'!#REF!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6" i="4" l="1"/>
  <c r="B28" i="4"/>
  <c r="C21" i="4"/>
  <c r="G38" i="4"/>
  <c r="V38" i="4"/>
  <c r="W38" i="4"/>
  <c r="X38" i="4"/>
  <c r="Y38" i="4"/>
  <c r="Z38" i="4"/>
  <c r="AA38" i="4"/>
  <c r="AB38" i="4"/>
  <c r="AC38" i="4"/>
  <c r="AD38" i="4"/>
  <c r="AE38" i="4"/>
  <c r="AF38" i="4"/>
  <c r="U38" i="4"/>
  <c r="AG38" i="4" s="1"/>
  <c r="AH38" i="4" s="1"/>
  <c r="Q38" i="4"/>
  <c r="H38" i="4"/>
  <c r="I38" i="4"/>
  <c r="J38" i="4"/>
  <c r="K38" i="4"/>
  <c r="L38" i="4"/>
  <c r="M38" i="4"/>
  <c r="N38" i="4"/>
  <c r="O38" i="4"/>
  <c r="P38" i="4"/>
  <c r="F38" i="4"/>
  <c r="R38" i="4" s="1"/>
  <c r="S38" i="4" s="1"/>
  <c r="E7" i="8"/>
  <c r="F37" i="4" s="1"/>
  <c r="F41" i="4" s="1"/>
  <c r="H127" i="4"/>
  <c r="AG56" i="4"/>
  <c r="AH56" i="4"/>
  <c r="R56" i="4"/>
  <c r="S56" i="4"/>
  <c r="AG28" i="4"/>
  <c r="R28" i="4"/>
  <c r="S28" i="4"/>
  <c r="U24" i="4"/>
  <c r="AF24" i="4"/>
  <c r="AE24" i="4"/>
  <c r="AD24" i="4"/>
  <c r="AC24" i="4"/>
  <c r="AB24" i="4"/>
  <c r="AA24" i="4"/>
  <c r="Z24" i="4"/>
  <c r="Y24" i="4"/>
  <c r="X24" i="4"/>
  <c r="W24" i="4"/>
  <c r="V24" i="4"/>
  <c r="G24" i="4"/>
  <c r="H24" i="4"/>
  <c r="I24" i="4"/>
  <c r="J24" i="4"/>
  <c r="K24" i="4"/>
  <c r="L24" i="4"/>
  <c r="M24" i="4"/>
  <c r="N24" i="4"/>
  <c r="O24" i="4"/>
  <c r="P24" i="4"/>
  <c r="Q24" i="4"/>
  <c r="F24" i="4"/>
  <c r="L8" i="4"/>
  <c r="X127" i="4"/>
  <c r="Y127" i="4"/>
  <c r="Z127" i="4"/>
  <c r="AA127" i="4"/>
  <c r="AB127" i="4"/>
  <c r="AC127" i="4"/>
  <c r="AD127" i="4"/>
  <c r="AE127" i="4"/>
  <c r="AF127" i="4"/>
  <c r="W127" i="4"/>
  <c r="V127" i="4"/>
  <c r="U127" i="4"/>
  <c r="AG21" i="4"/>
  <c r="AH21" i="4" s="1"/>
  <c r="I127" i="4"/>
  <c r="J127" i="4"/>
  <c r="K127" i="4"/>
  <c r="L127" i="4"/>
  <c r="M127" i="4"/>
  <c r="N127" i="4"/>
  <c r="O127" i="4"/>
  <c r="P127" i="4"/>
  <c r="Q127" i="4"/>
  <c r="R21" i="4"/>
  <c r="S21" i="4"/>
  <c r="F8" i="4"/>
  <c r="G130" i="4"/>
  <c r="B3" i="4"/>
  <c r="G8" i="4"/>
  <c r="H8" i="4"/>
  <c r="H29" i="4"/>
  <c r="I8" i="4"/>
  <c r="J8" i="4"/>
  <c r="K8" i="4"/>
  <c r="M8" i="4"/>
  <c r="M30" i="4"/>
  <c r="M29" i="4"/>
  <c r="N8" i="4"/>
  <c r="O8" i="4"/>
  <c r="P8" i="4"/>
  <c r="Q8" i="4"/>
  <c r="U8" i="4"/>
  <c r="U29" i="4"/>
  <c r="V8" i="4"/>
  <c r="W8" i="4"/>
  <c r="W29" i="4"/>
  <c r="X8" i="4"/>
  <c r="Y8" i="4"/>
  <c r="Z8" i="4"/>
  <c r="AA8" i="4"/>
  <c r="AB8" i="4"/>
  <c r="AC8" i="4"/>
  <c r="AD8" i="4"/>
  <c r="AE8" i="4"/>
  <c r="AE29" i="4"/>
  <c r="AF8" i="4"/>
  <c r="AF29" i="4" s="1"/>
  <c r="AF30" i="4"/>
  <c r="R9" i="4"/>
  <c r="S9" i="4" s="1"/>
  <c r="AG9" i="4"/>
  <c r="AH9" i="4"/>
  <c r="R10" i="4"/>
  <c r="S10" i="4"/>
  <c r="AG10" i="4"/>
  <c r="AH10" i="4"/>
  <c r="R11" i="4"/>
  <c r="S11" i="4"/>
  <c r="AG11" i="4"/>
  <c r="AH11" i="4"/>
  <c r="R12" i="4"/>
  <c r="S12" i="4"/>
  <c r="AG12" i="4"/>
  <c r="AH12" i="4"/>
  <c r="R13" i="4"/>
  <c r="S13" i="4"/>
  <c r="AG13" i="4"/>
  <c r="AH13" i="4"/>
  <c r="R14" i="4"/>
  <c r="S14" i="4"/>
  <c r="AG14" i="4"/>
  <c r="AH14" i="4"/>
  <c r="R15" i="4"/>
  <c r="S15" i="4"/>
  <c r="AG15" i="4"/>
  <c r="AH15" i="4"/>
  <c r="R16" i="4"/>
  <c r="S16" i="4"/>
  <c r="AG16" i="4"/>
  <c r="AH16" i="4"/>
  <c r="R17" i="4"/>
  <c r="S17" i="4"/>
  <c r="AG17" i="4"/>
  <c r="AH17" i="4"/>
  <c r="R18" i="4"/>
  <c r="S18" i="4"/>
  <c r="AG18" i="4"/>
  <c r="AH18" i="4"/>
  <c r="R19" i="4"/>
  <c r="S19" i="4"/>
  <c r="AG19" i="4"/>
  <c r="AH19" i="4"/>
  <c r="R20" i="4"/>
  <c r="S20" i="4"/>
  <c r="AG20" i="4"/>
  <c r="AH20" i="4"/>
  <c r="R22" i="4"/>
  <c r="S22" i="4"/>
  <c r="AG22" i="4"/>
  <c r="AH22" i="4"/>
  <c r="AG24" i="4"/>
  <c r="AH24" i="4"/>
  <c r="R25" i="4"/>
  <c r="S25" i="4"/>
  <c r="AG25" i="4"/>
  <c r="AH25" i="4"/>
  <c r="R26" i="4"/>
  <c r="S26" i="4"/>
  <c r="AG26" i="4"/>
  <c r="AH26" i="4"/>
  <c r="R27" i="4"/>
  <c r="S27" i="4"/>
  <c r="AG27" i="4"/>
  <c r="AH27" i="4"/>
  <c r="F32" i="4"/>
  <c r="G32" i="4"/>
  <c r="H32" i="4"/>
  <c r="I32" i="4"/>
  <c r="J32" i="4"/>
  <c r="K32" i="4"/>
  <c r="L32" i="4"/>
  <c r="M32" i="4"/>
  <c r="N32" i="4"/>
  <c r="O32" i="4"/>
  <c r="P32" i="4"/>
  <c r="Q32" i="4"/>
  <c r="U32" i="4"/>
  <c r="V32" i="4"/>
  <c r="W32" i="4"/>
  <c r="X32" i="4"/>
  <c r="Y32" i="4"/>
  <c r="Y73" i="4" s="1"/>
  <c r="Z32" i="4"/>
  <c r="AA32" i="4"/>
  <c r="AB32" i="4"/>
  <c r="AB73" i="4"/>
  <c r="AC32" i="4"/>
  <c r="AD32" i="4"/>
  <c r="AE32" i="4"/>
  <c r="AF32" i="4"/>
  <c r="AF73" i="4"/>
  <c r="R33" i="4"/>
  <c r="S33" i="4" s="1"/>
  <c r="AG33" i="4"/>
  <c r="AH33" i="4"/>
  <c r="R34" i="4"/>
  <c r="S34" i="4" s="1"/>
  <c r="AG34" i="4"/>
  <c r="AH34" i="4"/>
  <c r="R36" i="4"/>
  <c r="S36" i="4" s="1"/>
  <c r="AG36" i="4"/>
  <c r="AH36" i="4"/>
  <c r="H37" i="4"/>
  <c r="I39" i="4" s="1"/>
  <c r="K37" i="4"/>
  <c r="M37" i="4"/>
  <c r="N39" i="4" s="1"/>
  <c r="O37" i="4"/>
  <c r="P37" i="4"/>
  <c r="Q39" i="4" s="1"/>
  <c r="Q37" i="4"/>
  <c r="X37" i="4"/>
  <c r="Z37" i="4"/>
  <c r="AA39" i="4" s="1"/>
  <c r="AA37" i="4"/>
  <c r="AC37" i="4"/>
  <c r="AE37" i="4"/>
  <c r="AF37" i="4"/>
  <c r="AD39" i="4"/>
  <c r="R40" i="4"/>
  <c r="S40" i="4"/>
  <c r="AG40" i="4"/>
  <c r="AH40" i="4"/>
  <c r="R44" i="4"/>
  <c r="S44" i="4" s="1"/>
  <c r="AG44" i="4"/>
  <c r="AH44" i="4" s="1"/>
  <c r="R45" i="4"/>
  <c r="S45" i="4"/>
  <c r="AG45" i="4"/>
  <c r="R46" i="4"/>
  <c r="S46" i="4"/>
  <c r="AG46" i="4"/>
  <c r="AH46" i="4"/>
  <c r="R47" i="4"/>
  <c r="S47" i="4"/>
  <c r="AG47" i="4"/>
  <c r="AH47" i="4"/>
  <c r="R48" i="4"/>
  <c r="S48" i="4"/>
  <c r="AG48" i="4"/>
  <c r="AH48" i="4"/>
  <c r="R49" i="4"/>
  <c r="S49" i="4"/>
  <c r="AG49" i="4"/>
  <c r="AH49" i="4"/>
  <c r="R50" i="4"/>
  <c r="S50" i="4"/>
  <c r="AG50" i="4"/>
  <c r="AH50" i="4"/>
  <c r="R51" i="4"/>
  <c r="S51" i="4"/>
  <c r="AG51" i="4"/>
  <c r="AH51" i="4"/>
  <c r="R52" i="4"/>
  <c r="S52" i="4"/>
  <c r="AG52" i="4"/>
  <c r="AH52" i="4"/>
  <c r="R53" i="4"/>
  <c r="S53" i="4"/>
  <c r="AG53" i="4"/>
  <c r="AH53" i="4"/>
  <c r="R54" i="4"/>
  <c r="S54" i="4"/>
  <c r="AG54" i="4"/>
  <c r="AH54" i="4"/>
  <c r="R55" i="4"/>
  <c r="S55" i="4"/>
  <c r="AG55" i="4"/>
  <c r="AH55" i="4" s="1"/>
  <c r="R57" i="4"/>
  <c r="S57" i="4"/>
  <c r="AG57" i="4"/>
  <c r="AH57" i="4"/>
  <c r="R58" i="4"/>
  <c r="S58" i="4"/>
  <c r="AG58" i="4"/>
  <c r="AH58" i="4"/>
  <c r="R59" i="4"/>
  <c r="S59" i="4"/>
  <c r="AG59" i="4"/>
  <c r="AH59" i="4"/>
  <c r="F60" i="4"/>
  <c r="G60" i="4"/>
  <c r="H60" i="4"/>
  <c r="I60" i="4"/>
  <c r="J60" i="4"/>
  <c r="K60" i="4"/>
  <c r="L60" i="4"/>
  <c r="M60" i="4"/>
  <c r="N60" i="4"/>
  <c r="O60" i="4"/>
  <c r="P60" i="4"/>
  <c r="Q60" i="4"/>
  <c r="U60" i="4"/>
  <c r="V60" i="4"/>
  <c r="W60" i="4"/>
  <c r="X60" i="4"/>
  <c r="Y60" i="4"/>
  <c r="Z60" i="4"/>
  <c r="AA60" i="4"/>
  <c r="AB60" i="4"/>
  <c r="AC60" i="4"/>
  <c r="AD60" i="4"/>
  <c r="AE60" i="4"/>
  <c r="AF60" i="4"/>
  <c r="R63" i="4"/>
  <c r="AG63" i="4"/>
  <c r="AH63" i="4" s="1"/>
  <c r="R64" i="4"/>
  <c r="S64" i="4" s="1"/>
  <c r="AG64" i="4"/>
  <c r="R65" i="4"/>
  <c r="S65" i="4"/>
  <c r="AG65" i="4"/>
  <c r="AG66" i="4" s="1"/>
  <c r="AH66" i="4" s="1"/>
  <c r="F66" i="4"/>
  <c r="H128" i="4"/>
  <c r="G66" i="4"/>
  <c r="I128" i="4"/>
  <c r="H66" i="4"/>
  <c r="J128" i="4"/>
  <c r="I66" i="4"/>
  <c r="K128" i="4"/>
  <c r="K129" i="4" s="1"/>
  <c r="J66" i="4"/>
  <c r="L128" i="4"/>
  <c r="K66" i="4"/>
  <c r="M128" i="4"/>
  <c r="M129" i="4" s="1"/>
  <c r="L66" i="4"/>
  <c r="N128" i="4"/>
  <c r="M66" i="4"/>
  <c r="O128" i="4"/>
  <c r="N66" i="4"/>
  <c r="P128" i="4"/>
  <c r="O66" i="4"/>
  <c r="Q128" i="4"/>
  <c r="P66" i="4"/>
  <c r="U128" i="4"/>
  <c r="Q66" i="4"/>
  <c r="V128" i="4"/>
  <c r="U66" i="4"/>
  <c r="W128" i="4" s="1"/>
  <c r="V66" i="4"/>
  <c r="X128" i="4"/>
  <c r="X129" i="4" s="1"/>
  <c r="W66" i="4"/>
  <c r="Y128" i="4"/>
  <c r="X66" i="4"/>
  <c r="Z128" i="4"/>
  <c r="Y66" i="4"/>
  <c r="AA128" i="4"/>
  <c r="AA129" i="4" s="1"/>
  <c r="Z66" i="4"/>
  <c r="AB128" i="4"/>
  <c r="AB129" i="4" s="1"/>
  <c r="AA66" i="4"/>
  <c r="AC128" i="4"/>
  <c r="AC129" i="4" s="1"/>
  <c r="AB66" i="4"/>
  <c r="AD128" i="4"/>
  <c r="AD129" i="4" s="1"/>
  <c r="AC66" i="4"/>
  <c r="AE128" i="4"/>
  <c r="AD66" i="4"/>
  <c r="AF128" i="4"/>
  <c r="AE66" i="4"/>
  <c r="AF66" i="4"/>
  <c r="R68" i="4"/>
  <c r="S68" i="4" s="1"/>
  <c r="AG68" i="4"/>
  <c r="AH68" i="4" s="1"/>
  <c r="F69" i="4"/>
  <c r="G69" i="4"/>
  <c r="H69" i="4"/>
  <c r="I69" i="4"/>
  <c r="J69" i="4"/>
  <c r="K69" i="4"/>
  <c r="L69" i="4"/>
  <c r="M69" i="4"/>
  <c r="N69" i="4"/>
  <c r="O69" i="4"/>
  <c r="P69" i="4"/>
  <c r="Q69" i="4"/>
  <c r="U69" i="4"/>
  <c r="V69" i="4"/>
  <c r="W69" i="4"/>
  <c r="X69" i="4"/>
  <c r="Y69" i="4"/>
  <c r="Z69" i="4"/>
  <c r="AA69" i="4"/>
  <c r="AB69" i="4"/>
  <c r="AC69" i="4"/>
  <c r="AD69" i="4"/>
  <c r="AE69" i="4"/>
  <c r="AF69" i="4"/>
  <c r="AG69" i="4"/>
  <c r="AH69" i="4"/>
  <c r="F70" i="4"/>
  <c r="G70" i="4"/>
  <c r="H70" i="4"/>
  <c r="I70" i="4"/>
  <c r="J70" i="4"/>
  <c r="K70" i="4"/>
  <c r="L70" i="4"/>
  <c r="M70" i="4"/>
  <c r="N70" i="4"/>
  <c r="N73" i="4"/>
  <c r="O70" i="4"/>
  <c r="P70" i="4"/>
  <c r="Q70" i="4"/>
  <c r="U70" i="4"/>
  <c r="V70" i="4"/>
  <c r="W70" i="4"/>
  <c r="X70" i="4"/>
  <c r="Y70" i="4"/>
  <c r="Z70" i="4"/>
  <c r="AA70" i="4"/>
  <c r="AB70" i="4"/>
  <c r="AC70" i="4"/>
  <c r="AD70" i="4"/>
  <c r="AE70" i="4"/>
  <c r="AF70" i="4"/>
  <c r="R71" i="4"/>
  <c r="S71" i="4"/>
  <c r="AG71" i="4"/>
  <c r="AH71" i="4"/>
  <c r="M73" i="4"/>
  <c r="R77" i="4"/>
  <c r="S77" i="4" s="1"/>
  <c r="AG77" i="4"/>
  <c r="AH77" i="4" s="1"/>
  <c r="R80" i="4"/>
  <c r="S80" i="4" s="1"/>
  <c r="AG80" i="4"/>
  <c r="AH80" i="4" s="1"/>
  <c r="R84" i="4"/>
  <c r="S84" i="4" s="1"/>
  <c r="AG84" i="4"/>
  <c r="AH84" i="4" s="1"/>
  <c r="R85" i="4"/>
  <c r="S85" i="4" s="1"/>
  <c r="AG85" i="4"/>
  <c r="AH85" i="4" s="1"/>
  <c r="R94" i="4"/>
  <c r="AG94" i="4"/>
  <c r="F95" i="4"/>
  <c r="G93" i="4" s="1"/>
  <c r="G95" i="4" s="1"/>
  <c r="H93" i="4" s="1"/>
  <c r="H95" i="4"/>
  <c r="I93" i="4"/>
  <c r="I95" i="4"/>
  <c r="J93" i="4"/>
  <c r="J95" i="4"/>
  <c r="K93" i="4"/>
  <c r="K95" i="4"/>
  <c r="L93" i="4"/>
  <c r="L95" i="4"/>
  <c r="M93" i="4"/>
  <c r="M95" i="4"/>
  <c r="N93" i="4"/>
  <c r="N95" i="4"/>
  <c r="O93" i="4"/>
  <c r="O95" i="4"/>
  <c r="P93" i="4"/>
  <c r="P95" i="4"/>
  <c r="Q93" i="4"/>
  <c r="Q95" i="4"/>
  <c r="U93" i="4"/>
  <c r="U95" i="4"/>
  <c r="V93" i="4" s="1"/>
  <c r="V95" i="4"/>
  <c r="W93" i="4"/>
  <c r="W95" i="4"/>
  <c r="X93" i="4"/>
  <c r="X95" i="4"/>
  <c r="Y93" i="4"/>
  <c r="Y95" i="4"/>
  <c r="Z93" i="4"/>
  <c r="Z95" i="4"/>
  <c r="AA93" i="4"/>
  <c r="AA95" i="4"/>
  <c r="AB93" i="4"/>
  <c r="AB95" i="4"/>
  <c r="AC93" i="4"/>
  <c r="AC95" i="4"/>
  <c r="AD93" i="4"/>
  <c r="AD95" i="4"/>
  <c r="AE93" i="4"/>
  <c r="AE95" i="4"/>
  <c r="AF93" i="4"/>
  <c r="AF95" i="4"/>
  <c r="F106" i="4"/>
  <c r="F110" i="4"/>
  <c r="F114" i="4"/>
  <c r="Y29" i="4"/>
  <c r="Y30" i="4"/>
  <c r="N29" i="4"/>
  <c r="N30" i="4"/>
  <c r="AA73" i="4"/>
  <c r="W30" i="4"/>
  <c r="W73" i="4"/>
  <c r="V73" i="4"/>
  <c r="AD73" i="4"/>
  <c r="AC73" i="4"/>
  <c r="AE30" i="4"/>
  <c r="AE73" i="4"/>
  <c r="AD29" i="4"/>
  <c r="AD30" i="4"/>
  <c r="G29" i="4"/>
  <c r="G30" i="4"/>
  <c r="I29" i="4"/>
  <c r="I30" i="4"/>
  <c r="L30" i="4"/>
  <c r="H30" i="4"/>
  <c r="L73" i="4"/>
  <c r="P30" i="4"/>
  <c r="O29" i="4"/>
  <c r="O30" i="4"/>
  <c r="AA29" i="4"/>
  <c r="AA30" i="4"/>
  <c r="AB29" i="4"/>
  <c r="AB30" i="4"/>
  <c r="K29" i="4"/>
  <c r="K30" i="4"/>
  <c r="K73" i="4"/>
  <c r="J29" i="4"/>
  <c r="R24" i="4"/>
  <c r="S24" i="4"/>
  <c r="J73" i="4"/>
  <c r="P39" i="4"/>
  <c r="P41" i="4"/>
  <c r="P74" i="4"/>
  <c r="Z29" i="4"/>
  <c r="Z73" i="4"/>
  <c r="Z30" i="4"/>
  <c r="AC29" i="4"/>
  <c r="AC30" i="4"/>
  <c r="Q73" i="4"/>
  <c r="Q29" i="4"/>
  <c r="Q30" i="4"/>
  <c r="P29" i="4"/>
  <c r="L29" i="4"/>
  <c r="J30" i="4"/>
  <c r="X73" i="4"/>
  <c r="AH45" i="4"/>
  <c r="AG60" i="4"/>
  <c r="AH60" i="4"/>
  <c r="AF39" i="4"/>
  <c r="V29" i="4"/>
  <c r="V30" i="4"/>
  <c r="AG8" i="4"/>
  <c r="AH8" i="4" s="1"/>
  <c r="H73" i="4"/>
  <c r="R70" i="4"/>
  <c r="S70" i="4"/>
  <c r="AH64" i="4"/>
  <c r="S63" i="4"/>
  <c r="R66" i="4"/>
  <c r="S66" i="4"/>
  <c r="X30" i="4"/>
  <c r="X29" i="4"/>
  <c r="Y39" i="4"/>
  <c r="P73" i="4"/>
  <c r="O73" i="4"/>
  <c r="F29" i="4"/>
  <c r="F30" i="4"/>
  <c r="G37" i="4"/>
  <c r="H39" i="4" s="1"/>
  <c r="I37" i="4"/>
  <c r="N37" i="4"/>
  <c r="O39" i="4" s="1"/>
  <c r="U37" i="4"/>
  <c r="W37" i="4"/>
  <c r="AD37" i="4"/>
  <c r="AD41" i="4" s="1"/>
  <c r="AD74" i="4" s="1"/>
  <c r="J37" i="4"/>
  <c r="L37" i="4"/>
  <c r="V37" i="4"/>
  <c r="W39" i="4" s="1"/>
  <c r="Y37" i="4"/>
  <c r="AB37" i="4"/>
  <c r="AC39" i="4" s="1"/>
  <c r="AC41" i="4" s="1"/>
  <c r="M39" i="4"/>
  <c r="M41" i="4" s="1"/>
  <c r="M74" i="4" s="1"/>
  <c r="X39" i="4"/>
  <c r="X41" i="4" s="1"/>
  <c r="X74" i="4" s="1"/>
  <c r="R29" i="4"/>
  <c r="S29" i="4"/>
  <c r="AD75" i="4"/>
  <c r="AD78" i="4" s="1"/>
  <c r="AD81" i="4" s="1"/>
  <c r="AD86" i="4" s="1"/>
  <c r="AG29" i="4"/>
  <c r="AH29" i="4"/>
  <c r="K39" i="4"/>
  <c r="V39" i="4"/>
  <c r="G39" i="4"/>
  <c r="G41" i="4"/>
  <c r="AC74" i="4"/>
  <c r="AC75" i="4" s="1"/>
  <c r="AC78" i="4" s="1"/>
  <c r="AC81" i="4" s="1"/>
  <c r="AC86" i="4"/>
  <c r="W41" i="4"/>
  <c r="W74" i="4"/>
  <c r="W75" i="4"/>
  <c r="W78" i="4" s="1"/>
  <c r="W81" i="4" s="1"/>
  <c r="W86" i="4" s="1"/>
  <c r="P129" i="4" l="1"/>
  <c r="O129" i="4"/>
  <c r="J129" i="4"/>
  <c r="Y129" i="4"/>
  <c r="AF129" i="4"/>
  <c r="V129" i="4"/>
  <c r="U129" i="4"/>
  <c r="L129" i="4"/>
  <c r="AE129" i="4"/>
  <c r="I129" i="4"/>
  <c r="N129" i="4"/>
  <c r="H129" i="4"/>
  <c r="H130" i="4" s="1"/>
  <c r="I130" i="4" s="1"/>
  <c r="J130" i="4" s="1"/>
  <c r="K130" i="4" s="1"/>
  <c r="Q129" i="4"/>
  <c r="Z129" i="4"/>
  <c r="P75" i="4"/>
  <c r="P78" i="4" s="1"/>
  <c r="P81" i="4" s="1"/>
  <c r="P86" i="4" s="1"/>
  <c r="AG70" i="4"/>
  <c r="AH70" i="4" s="1"/>
  <c r="R69" i="4"/>
  <c r="S69" i="4" s="1"/>
  <c r="R60" i="4"/>
  <c r="S60" i="4" s="1"/>
  <c r="AF41" i="4"/>
  <c r="AF74" i="4" s="1"/>
  <c r="AF75" i="4" s="1"/>
  <c r="AF78" i="4" s="1"/>
  <c r="AF81" i="4" s="1"/>
  <c r="AF86" i="4" s="1"/>
  <c r="AG32" i="4"/>
  <c r="AH32" i="4" s="1"/>
  <c r="I73" i="4"/>
  <c r="G73" i="4"/>
  <c r="R32" i="4"/>
  <c r="S32" i="4" s="1"/>
  <c r="U73" i="4"/>
  <c r="R8" i="4"/>
  <c r="S8" i="4" s="1"/>
  <c r="F73" i="4"/>
  <c r="W129" i="4"/>
  <c r="F74" i="4"/>
  <c r="Q41" i="4"/>
  <c r="Q74" i="4" s="1"/>
  <c r="U39" i="4"/>
  <c r="G74" i="4"/>
  <c r="AE39" i="4"/>
  <c r="AE41" i="4" s="1"/>
  <c r="AE74" i="4" s="1"/>
  <c r="AE75" i="4" s="1"/>
  <c r="AE78" i="4" s="1"/>
  <c r="AE81" i="4" s="1"/>
  <c r="AE86" i="4" s="1"/>
  <c r="AA41" i="4"/>
  <c r="AA74" i="4" s="1"/>
  <c r="AA75" i="4" s="1"/>
  <c r="AA78" i="4" s="1"/>
  <c r="AA81" i="4" s="1"/>
  <c r="AA86" i="4" s="1"/>
  <c r="AB39" i="4"/>
  <c r="AB41" i="4" s="1"/>
  <c r="AB74" i="4" s="1"/>
  <c r="AB75" i="4" s="1"/>
  <c r="AB78" i="4" s="1"/>
  <c r="AB81" i="4" s="1"/>
  <c r="AB86" i="4" s="1"/>
  <c r="K41" i="4"/>
  <c r="K74" i="4" s="1"/>
  <c r="L39" i="4"/>
  <c r="L41" i="4" s="1"/>
  <c r="L74" i="4" s="1"/>
  <c r="X75" i="4"/>
  <c r="X78" i="4" s="1"/>
  <c r="X81" i="4" s="1"/>
  <c r="X86" i="4" s="1"/>
  <c r="Z39" i="4"/>
  <c r="Z41" i="4" s="1"/>
  <c r="Z74" i="4" s="1"/>
  <c r="AG37" i="4"/>
  <c r="AH37" i="4" s="1"/>
  <c r="Y41" i="4"/>
  <c r="Y74" i="4" s="1"/>
  <c r="J39" i="4"/>
  <c r="J41" i="4" s="1"/>
  <c r="J74" i="4" s="1"/>
  <c r="I41" i="4"/>
  <c r="I74" i="4" s="1"/>
  <c r="R37" i="4"/>
  <c r="S37" i="4" s="1"/>
  <c r="O41" i="4"/>
  <c r="O74" i="4" s="1"/>
  <c r="M75" i="4"/>
  <c r="M78" i="4" s="1"/>
  <c r="M81" i="4" s="1"/>
  <c r="M86" i="4" s="1"/>
  <c r="H41" i="4"/>
  <c r="H74" i="4" s="1"/>
  <c r="N41" i="4"/>
  <c r="N74" i="4" s="1"/>
  <c r="G124" i="4"/>
  <c r="L51" i="3" s="1"/>
  <c r="H124" i="4"/>
  <c r="L52" i="3" s="1"/>
  <c r="F124" i="4"/>
  <c r="L50" i="3" s="1"/>
  <c r="AG73" i="4"/>
  <c r="AH73" i="4" s="1"/>
  <c r="R73" i="4"/>
  <c r="S73" i="4" s="1"/>
  <c r="F89" i="4"/>
  <c r="G88" i="4" s="1"/>
  <c r="G89" i="4" s="1"/>
  <c r="H88" i="4" s="1"/>
  <c r="H89" i="4" s="1"/>
  <c r="I88" i="4" s="1"/>
  <c r="I89" i="4" s="1"/>
  <c r="J88" i="4" s="1"/>
  <c r="J89" i="4" s="1"/>
  <c r="K88" i="4" s="1"/>
  <c r="K89" i="4" s="1"/>
  <c r="L88" i="4" s="1"/>
  <c r="F75" i="4"/>
  <c r="F111" i="4" s="1"/>
  <c r="G110" i="4" s="1"/>
  <c r="V41" i="4"/>
  <c r="V74" i="4" s="1"/>
  <c r="AH65" i="4"/>
  <c r="U30" i="4"/>
  <c r="L130" i="4" l="1"/>
  <c r="M130" i="4" s="1"/>
  <c r="N130" i="4" s="1"/>
  <c r="O130" i="4" s="1"/>
  <c r="P130" i="4" s="1"/>
  <c r="Q130" i="4" s="1"/>
  <c r="U130" i="4" s="1"/>
  <c r="V130" i="4" s="1"/>
  <c r="W130" i="4" s="1"/>
  <c r="X130" i="4" s="1"/>
  <c r="Y130" i="4" s="1"/>
  <c r="Z130" i="4" s="1"/>
  <c r="AA130" i="4" s="1"/>
  <c r="AB130" i="4" s="1"/>
  <c r="AC130" i="4" s="1"/>
  <c r="AD130" i="4" s="1"/>
  <c r="AE130" i="4" s="1"/>
  <c r="AF130" i="4" s="1"/>
  <c r="L75" i="4"/>
  <c r="L78" i="4" s="1"/>
  <c r="L81" i="4" s="1"/>
  <c r="L86" i="4" s="1"/>
  <c r="N124" i="4"/>
  <c r="L58" i="3" s="1"/>
  <c r="R74" i="4"/>
  <c r="N75" i="4"/>
  <c r="N78" i="4" s="1"/>
  <c r="N81" i="4" s="1"/>
  <c r="N86" i="4" s="1"/>
  <c r="P124" i="4"/>
  <c r="L60" i="3" s="1"/>
  <c r="J124" i="4"/>
  <c r="L54" i="3" s="1"/>
  <c r="H75" i="4"/>
  <c r="H78" i="4" s="1"/>
  <c r="H81" i="4" s="1"/>
  <c r="H86" i="4" s="1"/>
  <c r="U41" i="4"/>
  <c r="AG39" i="4"/>
  <c r="AH39" i="4" s="1"/>
  <c r="L89" i="4"/>
  <c r="M88" i="4" s="1"/>
  <c r="M89" i="4" s="1"/>
  <c r="N88" i="4" s="1"/>
  <c r="N89" i="4" s="1"/>
  <c r="O88" i="4" s="1"/>
  <c r="O89" i="4" s="1"/>
  <c r="P88" i="4" s="1"/>
  <c r="P89" i="4" s="1"/>
  <c r="Q88" i="4" s="1"/>
  <c r="Q89" i="4" s="1"/>
  <c r="U88" i="4" s="1"/>
  <c r="V75" i="4"/>
  <c r="V78" i="4" s="1"/>
  <c r="V81" i="4" s="1"/>
  <c r="V86" i="4" s="1"/>
  <c r="AB124" i="4"/>
  <c r="L57" i="6" s="1"/>
  <c r="I75" i="4"/>
  <c r="I78" i="4" s="1"/>
  <c r="I81" i="4" s="1"/>
  <c r="I86" i="4" s="1"/>
  <c r="K124" i="4"/>
  <c r="L55" i="3" s="1"/>
  <c r="Z75" i="4"/>
  <c r="Z78" i="4" s="1"/>
  <c r="Z81" i="4" s="1"/>
  <c r="Z86" i="4" s="1"/>
  <c r="AF124" i="4"/>
  <c r="L61" i="6" s="1"/>
  <c r="M124" i="4"/>
  <c r="L57" i="3" s="1"/>
  <c r="K75" i="4"/>
  <c r="K78" i="4" s="1"/>
  <c r="K81" i="4" s="1"/>
  <c r="K86" i="4" s="1"/>
  <c r="I124" i="4"/>
  <c r="L53" i="3" s="1"/>
  <c r="Q75" i="4"/>
  <c r="Q78" i="4" s="1"/>
  <c r="Q81" i="4" s="1"/>
  <c r="Q86" i="4" s="1"/>
  <c r="O124" i="4"/>
  <c r="L59" i="3" s="1"/>
  <c r="J75" i="4"/>
  <c r="J78" i="4" s="1"/>
  <c r="J81" i="4" s="1"/>
  <c r="J86" i="4" s="1"/>
  <c r="L124" i="4"/>
  <c r="L56" i="3" s="1"/>
  <c r="R41" i="4"/>
  <c r="S41" i="4" s="1"/>
  <c r="R39" i="4"/>
  <c r="S39" i="4" s="1"/>
  <c r="O75" i="4"/>
  <c r="O78" i="4" s="1"/>
  <c r="O81" i="4" s="1"/>
  <c r="O86" i="4" s="1"/>
  <c r="Q124" i="4"/>
  <c r="L61" i="3" s="1"/>
  <c r="U124" i="4"/>
  <c r="L50" i="6" s="1"/>
  <c r="Y75" i="4"/>
  <c r="Y78" i="4" s="1"/>
  <c r="Y81" i="4" s="1"/>
  <c r="Y86" i="4" s="1"/>
  <c r="AE124" i="4"/>
  <c r="L60" i="6" s="1"/>
  <c r="AD124" i="4"/>
  <c r="L59" i="6" s="1"/>
  <c r="G75" i="4"/>
  <c r="G78" i="4" s="1"/>
  <c r="G81" i="4" s="1"/>
  <c r="G86" i="4" s="1"/>
  <c r="AC124" i="4"/>
  <c r="L58" i="6" s="1"/>
  <c r="F115" i="4"/>
  <c r="G114" i="4" s="1"/>
  <c r="G115" i="4" s="1"/>
  <c r="H114" i="4" s="1"/>
  <c r="H115" i="4" s="1"/>
  <c r="I114" i="4" s="1"/>
  <c r="I115" i="4" s="1"/>
  <c r="J114" i="4" s="1"/>
  <c r="J115" i="4" s="1"/>
  <c r="K114" i="4" s="1"/>
  <c r="K115" i="4" s="1"/>
  <c r="L114" i="4" s="1"/>
  <c r="L115" i="4" s="1"/>
  <c r="M114" i="4" s="1"/>
  <c r="M115" i="4" s="1"/>
  <c r="N114" i="4" s="1"/>
  <c r="N115" i="4" s="1"/>
  <c r="O114" i="4" s="1"/>
  <c r="O115" i="4" s="1"/>
  <c r="P114" i="4" s="1"/>
  <c r="P115" i="4" s="1"/>
  <c r="Q114" i="4" s="1"/>
  <c r="Q115" i="4" s="1"/>
  <c r="R75" i="4"/>
  <c r="S75" i="4" s="1"/>
  <c r="F107" i="4"/>
  <c r="G106" i="4" s="1"/>
  <c r="G107" i="4" s="1"/>
  <c r="H106" i="4" s="1"/>
  <c r="H107" i="4" s="1"/>
  <c r="I106" i="4" s="1"/>
  <c r="I107" i="4" s="1"/>
  <c r="J106" i="4" s="1"/>
  <c r="J107" i="4" s="1"/>
  <c r="K106" i="4" s="1"/>
  <c r="K107" i="4" s="1"/>
  <c r="L106" i="4" s="1"/>
  <c r="L107" i="4" s="1"/>
  <c r="M106" i="4" s="1"/>
  <c r="M107" i="4" s="1"/>
  <c r="N106" i="4" s="1"/>
  <c r="N107" i="4" s="1"/>
  <c r="O106" i="4" s="1"/>
  <c r="O107" i="4" s="1"/>
  <c r="P106" i="4" s="1"/>
  <c r="P107" i="4" s="1"/>
  <c r="Q106" i="4" s="1"/>
  <c r="Q107" i="4" s="1"/>
  <c r="F78" i="4"/>
  <c r="F118" i="4"/>
  <c r="G118" i="4" s="1"/>
  <c r="H118" i="4" s="1"/>
  <c r="I118" i="4" s="1"/>
  <c r="J118" i="4" s="1"/>
  <c r="K118" i="4" s="1"/>
  <c r="L118" i="4" s="1"/>
  <c r="M118" i="4" s="1"/>
  <c r="N118" i="4" s="1"/>
  <c r="O118" i="4" s="1"/>
  <c r="P118" i="4" s="1"/>
  <c r="Q118" i="4" s="1"/>
  <c r="AG41" i="4" l="1"/>
  <c r="AH41" i="4" s="1"/>
  <c r="U74" i="4"/>
  <c r="V124" i="4"/>
  <c r="L51" i="6" s="1"/>
  <c r="S74" i="4"/>
  <c r="G111" i="4"/>
  <c r="H110" i="4" s="1"/>
  <c r="H111" i="4" s="1"/>
  <c r="I110" i="4" s="1"/>
  <c r="I111" i="4" s="1"/>
  <c r="J110" i="4" s="1"/>
  <c r="J111" i="4" s="1"/>
  <c r="K110" i="4" s="1"/>
  <c r="K111" i="4" s="1"/>
  <c r="L110" i="4" s="1"/>
  <c r="L111" i="4" s="1"/>
  <c r="M110" i="4" s="1"/>
  <c r="M111" i="4" s="1"/>
  <c r="N110" i="4" s="1"/>
  <c r="N111" i="4" s="1"/>
  <c r="O110" i="4" s="1"/>
  <c r="O111" i="4" s="1"/>
  <c r="P110" i="4" s="1"/>
  <c r="P111" i="4" s="1"/>
  <c r="Q110" i="4" s="1"/>
  <c r="Q111" i="4" s="1"/>
  <c r="U110" i="4"/>
  <c r="U106" i="4"/>
  <c r="U114" i="4"/>
  <c r="U89" i="4"/>
  <c r="V88" i="4" s="1"/>
  <c r="V89" i="4" s="1"/>
  <c r="W88" i="4" s="1"/>
  <c r="W89" i="4" s="1"/>
  <c r="X88" i="4" s="1"/>
  <c r="X89" i="4" s="1"/>
  <c r="Y88" i="4" s="1"/>
  <c r="Y89" i="4" s="1"/>
  <c r="Z88" i="4" s="1"/>
  <c r="Z89" i="4" s="1"/>
  <c r="AA88" i="4" s="1"/>
  <c r="AA89" i="4" s="1"/>
  <c r="AB88" i="4" s="1"/>
  <c r="AB89" i="4" s="1"/>
  <c r="AC88" i="4" s="1"/>
  <c r="AC89" i="4" s="1"/>
  <c r="AD88" i="4" s="1"/>
  <c r="AD89" i="4" s="1"/>
  <c r="AE88" i="4" s="1"/>
  <c r="AE89" i="4" s="1"/>
  <c r="AF88" i="4" s="1"/>
  <c r="AF89" i="4" s="1"/>
  <c r="F119" i="4"/>
  <c r="G119" i="4" s="1"/>
  <c r="H119" i="4" s="1"/>
  <c r="I119" i="4" s="1"/>
  <c r="J119" i="4" s="1"/>
  <c r="K119" i="4" s="1"/>
  <c r="L119" i="4" s="1"/>
  <c r="M119" i="4" s="1"/>
  <c r="N119" i="4" s="1"/>
  <c r="O119" i="4" s="1"/>
  <c r="P119" i="4" s="1"/>
  <c r="Q119" i="4" s="1"/>
  <c r="R78" i="4"/>
  <c r="S78" i="4" s="1"/>
  <c r="F81" i="4"/>
  <c r="Y124" i="4" l="1"/>
  <c r="L54" i="6" s="1"/>
  <c r="W124" i="4"/>
  <c r="L52" i="6" s="1"/>
  <c r="Z124" i="4"/>
  <c r="L55" i="6" s="1"/>
  <c r="AA124" i="4"/>
  <c r="L56" i="6" s="1"/>
  <c r="U75" i="4"/>
  <c r="U111" i="4" s="1"/>
  <c r="V110" i="4" s="1"/>
  <c r="V111" i="4" s="1"/>
  <c r="W110" i="4" s="1"/>
  <c r="W111" i="4" s="1"/>
  <c r="X110" i="4" s="1"/>
  <c r="X111" i="4" s="1"/>
  <c r="Y110" i="4" s="1"/>
  <c r="Y111" i="4" s="1"/>
  <c r="Z110" i="4" s="1"/>
  <c r="Z111" i="4" s="1"/>
  <c r="AA110" i="4" s="1"/>
  <c r="AA111" i="4" s="1"/>
  <c r="AB110" i="4" s="1"/>
  <c r="AB111" i="4" s="1"/>
  <c r="AC110" i="4" s="1"/>
  <c r="AC111" i="4" s="1"/>
  <c r="AD110" i="4" s="1"/>
  <c r="AD111" i="4" s="1"/>
  <c r="AE110" i="4" s="1"/>
  <c r="AE111" i="4" s="1"/>
  <c r="AF110" i="4" s="1"/>
  <c r="AF111" i="4" s="1"/>
  <c r="AG74" i="4"/>
  <c r="AH74" i="4" s="1"/>
  <c r="X124" i="4"/>
  <c r="L53" i="6" s="1"/>
  <c r="F120" i="4"/>
  <c r="G120" i="4" s="1"/>
  <c r="H120" i="4" s="1"/>
  <c r="I120" i="4" s="1"/>
  <c r="J120" i="4" s="1"/>
  <c r="K120" i="4" s="1"/>
  <c r="L120" i="4" s="1"/>
  <c r="M120" i="4" s="1"/>
  <c r="N120" i="4" s="1"/>
  <c r="O120" i="4" s="1"/>
  <c r="P120" i="4" s="1"/>
  <c r="Q120" i="4" s="1"/>
  <c r="R81" i="4"/>
  <c r="S81" i="4" s="1"/>
  <c r="F86" i="4"/>
  <c r="U118" i="4" l="1"/>
  <c r="V118" i="4" s="1"/>
  <c r="W118" i="4" s="1"/>
  <c r="X118" i="4" s="1"/>
  <c r="Y118" i="4" s="1"/>
  <c r="Z118" i="4" s="1"/>
  <c r="AA118" i="4" s="1"/>
  <c r="AB118" i="4" s="1"/>
  <c r="AC118" i="4" s="1"/>
  <c r="AD118" i="4" s="1"/>
  <c r="AE118" i="4" s="1"/>
  <c r="AF118" i="4" s="1"/>
  <c r="AG75" i="4"/>
  <c r="AH75" i="4" s="1"/>
  <c r="U78" i="4"/>
  <c r="U115" i="4"/>
  <c r="V114" i="4" s="1"/>
  <c r="V115" i="4" s="1"/>
  <c r="W114" i="4" s="1"/>
  <c r="W115" i="4" s="1"/>
  <c r="X114" i="4" s="1"/>
  <c r="X115" i="4" s="1"/>
  <c r="Y114" i="4" s="1"/>
  <c r="Y115" i="4" s="1"/>
  <c r="Z114" i="4" s="1"/>
  <c r="Z115" i="4" s="1"/>
  <c r="AA114" i="4" s="1"/>
  <c r="AA115" i="4" s="1"/>
  <c r="AB114" i="4" s="1"/>
  <c r="AB115" i="4" s="1"/>
  <c r="AC114" i="4" s="1"/>
  <c r="AC115" i="4" s="1"/>
  <c r="AD114" i="4" s="1"/>
  <c r="AD115" i="4" s="1"/>
  <c r="AE114" i="4" s="1"/>
  <c r="AE115" i="4" s="1"/>
  <c r="AF114" i="4" s="1"/>
  <c r="AF115" i="4" s="1"/>
  <c r="U107" i="4"/>
  <c r="V106" i="4" s="1"/>
  <c r="V107" i="4" s="1"/>
  <c r="W106" i="4" s="1"/>
  <c r="W107" i="4" s="1"/>
  <c r="X106" i="4" s="1"/>
  <c r="X107" i="4" s="1"/>
  <c r="Y106" i="4" s="1"/>
  <c r="Y107" i="4" s="1"/>
  <c r="Z106" i="4" s="1"/>
  <c r="Z107" i="4" s="1"/>
  <c r="AA106" i="4" s="1"/>
  <c r="AA107" i="4" s="1"/>
  <c r="AB106" i="4" s="1"/>
  <c r="AB107" i="4" s="1"/>
  <c r="AC106" i="4" s="1"/>
  <c r="AC107" i="4" s="1"/>
  <c r="AD106" i="4" s="1"/>
  <c r="AD107" i="4" s="1"/>
  <c r="AE106" i="4" s="1"/>
  <c r="AE107" i="4" s="1"/>
  <c r="AF106" i="4" s="1"/>
  <c r="AF107" i="4" s="1"/>
  <c r="F121" i="4"/>
  <c r="G121" i="4" s="1"/>
  <c r="H121" i="4" s="1"/>
  <c r="I121" i="4" s="1"/>
  <c r="J121" i="4" s="1"/>
  <c r="K121" i="4" s="1"/>
  <c r="L121" i="4" s="1"/>
  <c r="M121" i="4" s="1"/>
  <c r="N121" i="4" s="1"/>
  <c r="O121" i="4" s="1"/>
  <c r="P121" i="4" s="1"/>
  <c r="Q121" i="4" s="1"/>
  <c r="R86" i="4"/>
  <c r="S86" i="4" s="1"/>
  <c r="U81" i="4" l="1"/>
  <c r="U119" i="4"/>
  <c r="V119" i="4" s="1"/>
  <c r="W119" i="4" s="1"/>
  <c r="X119" i="4" s="1"/>
  <c r="Y119" i="4" s="1"/>
  <c r="Z119" i="4" s="1"/>
  <c r="AA119" i="4" s="1"/>
  <c r="AB119" i="4" s="1"/>
  <c r="AC119" i="4" s="1"/>
  <c r="AD119" i="4" s="1"/>
  <c r="AE119" i="4" s="1"/>
  <c r="AF119" i="4" s="1"/>
  <c r="AG78" i="4"/>
  <c r="AH78" i="4" s="1"/>
  <c r="U86" i="4" l="1"/>
  <c r="AG81" i="4"/>
  <c r="AH81" i="4" s="1"/>
  <c r="U120" i="4"/>
  <c r="V120" i="4" s="1"/>
  <c r="W120" i="4" s="1"/>
  <c r="X120" i="4" s="1"/>
  <c r="Y120" i="4" s="1"/>
  <c r="Z120" i="4" s="1"/>
  <c r="AA120" i="4" s="1"/>
  <c r="AB120" i="4" s="1"/>
  <c r="AC120" i="4" s="1"/>
  <c r="AD120" i="4" s="1"/>
  <c r="AE120" i="4" s="1"/>
  <c r="AF120" i="4" s="1"/>
  <c r="U121" i="4" l="1"/>
  <c r="V121" i="4" s="1"/>
  <c r="W121" i="4" s="1"/>
  <c r="X121" i="4" s="1"/>
  <c r="Y121" i="4" s="1"/>
  <c r="Z121" i="4" s="1"/>
  <c r="AA121" i="4" s="1"/>
  <c r="AB121" i="4" s="1"/>
  <c r="AC121" i="4" s="1"/>
  <c r="AD121" i="4" s="1"/>
  <c r="AE121" i="4" s="1"/>
  <c r="AF121" i="4" s="1"/>
  <c r="AG86" i="4"/>
  <c r="AH86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Jouni Kahelin</author>
  </authors>
  <commentList>
    <comment ref="C131" authorId="0" shapeId="0">
      <text>
        <r>
          <rPr>
            <sz val="8"/>
            <color indexed="81"/>
            <rFont val="Tahoma"/>
            <family val="2"/>
          </rPr>
          <t xml:space="preserve">Maksettava ALV kirjataan positiivisena ja mahdollisesti palautettava ALV negatiivisena
</t>
        </r>
      </text>
    </comment>
  </commentList>
</comments>
</file>

<file path=xl/sharedStrings.xml><?xml version="1.0" encoding="utf-8"?>
<sst xmlns="http://schemas.openxmlformats.org/spreadsheetml/2006/main" count="340" uniqueCount="340">
  <si>
    <r>
      <rPr>
        <sz val="12"/>
        <rFont val="Arial"/>
        <family val="2"/>
        <b/>
      </rPr>
      <t xml:space="preserve">Planowanie Finansowe Spółki</t>
    </r>
  </si>
  <si>
    <r>
      <rPr>
        <sz val="11"/>
        <rFont val="Arial"/>
        <family val="2"/>
      </rPr>
      <t xml:space="preserve">Nazwa spółki:</t>
    </r>
  </si>
  <si>
    <r>
      <rPr/>
      <t xml:space="preserve">Własna Spółka Sp. z o. o.</t>
    </r>
  </si>
  <si>
    <r>
      <rPr>
        <sz val="11"/>
        <rFont val="Arial"/>
        <family val="2"/>
      </rPr>
      <t xml:space="preserve">Data sprawozdania:</t>
    </r>
  </si>
  <si>
    <r>
      <rPr/>
      <t xml:space="preserve">xx.xx.xxxx</t>
    </r>
  </si>
  <si>
    <r>
      <rPr>
        <sz val="10"/>
        <rFont val="Arial"/>
        <family val="2"/>
      </rPr>
      <t xml:space="preserve">© Jyväskylä University of Applied Science, Materiał szkoleniowy inkubatora</t>
    </r>
  </si>
  <si>
    <r>
      <rPr>
        <sz val="10"/>
        <rFont val="Arial"/>
        <family val="2"/>
        <b/>
      </rPr>
      <t xml:space="preserve">NAZWA SPÓŁKI:</t>
    </r>
  </si>
  <si>
    <r>
      <rPr>
        <sz val="10"/>
        <rFont val="Arial"/>
        <family val="2"/>
        <b/>
      </rPr>
      <t xml:space="preserve">Rok 1</t>
    </r>
  </si>
  <si>
    <r>
      <rPr>
        <sz val="10"/>
        <color indexed="12"/>
        <rFont val="Arial"/>
        <family val="2"/>
        <u/>
      </rPr>
      <t xml:space="preserve">Instrukcje obliczania przepływów pieniężnych</t>
    </r>
  </si>
  <si>
    <r>
      <rPr>
        <sz val="10"/>
        <rFont val="Arial"/>
        <family val="2"/>
        <b/>
      </rPr>
      <t xml:space="preserve">Rok 2</t>
    </r>
  </si>
  <si>
    <r>
      <rPr>
        <sz val="10"/>
        <rFont val="Arial"/>
        <family val="2"/>
      </rPr>
      <t xml:space="preserve">Wersja 2.3.2017</t>
    </r>
  </si>
  <si>
    <r>
      <rPr>
        <sz val="10"/>
        <rFont val="Arial"/>
        <family val="2"/>
        <b/>
        <i/>
      </rPr>
      <t xml:space="preserve">Rok 1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</si>
  <si>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</si>
  <si>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  <i/>
      </rPr>
      <t xml:space="preserve">Suma</t>
    </r>
  </si>
  <si>
    <r>
      <rPr>
        <sz val="10"/>
        <rFont val="Arial"/>
        <family val="2"/>
        <b/>
        <i/>
      </rPr>
      <t xml:space="preserve">Na miesiąc</t>
    </r>
  </si>
  <si>
    <r>
      <rPr>
        <sz val="10"/>
        <rFont val="Arial"/>
        <family val="2"/>
      </rPr>
      <t xml:space="preserve">1. Miesiąc</t>
    </r>
  </si>
  <si>
    <r>
      <rPr>
        <sz val="10"/>
        <rFont val="Arial"/>
        <family val="2"/>
      </rPr>
      <t xml:space="preserve">2. Miesiąc</t>
    </r>
  </si>
  <si>
    <r>
      <rPr>
        <sz val="10"/>
        <rFont val="Arial"/>
        <family val="2"/>
      </rPr>
      <t xml:space="preserve">3. Miesiąc</t>
    </r>
  </si>
  <si>
    <r>
      <rPr>
        <sz val="10"/>
        <rFont val="Arial"/>
        <family val="2"/>
      </rPr>
      <t xml:space="preserve">4. Miesiąc</t>
    </r>
  </si>
  <si>
    <r>
      <rPr>
        <sz val="10"/>
        <rFont val="Arial"/>
        <family val="2"/>
      </rPr>
      <t xml:space="preserve">5. Miesiąc</t>
    </r>
  </si>
  <si>
    <r>
      <rPr>
        <sz val="10"/>
        <rFont val="Arial"/>
        <family val="2"/>
      </rPr>
      <t xml:space="preserve">6. Miesiąc</t>
    </r>
  </si>
  <si>
    <r>
      <rPr>
        <sz val="10"/>
        <rFont val="Arial"/>
        <family val="2"/>
      </rPr>
      <t xml:space="preserve">7. Miesiąc</t>
    </r>
  </si>
  <si>
    <r>
      <rPr>
        <sz val="10"/>
        <rFont val="Arial"/>
        <family val="2"/>
      </rPr>
      <t xml:space="preserve">8. Miesiąc</t>
    </r>
  </si>
  <si>
    <r>
      <rPr>
        <sz val="10"/>
        <rFont val="Arial"/>
        <family val="2"/>
      </rPr>
      <t xml:space="preserve">9. Miesiąc</t>
    </r>
  </si>
  <si>
    <r>
      <rPr>
        <sz val="10"/>
        <rFont val="Arial"/>
        <family val="2"/>
      </rPr>
      <t xml:space="preserve">10. Miesiąc</t>
    </r>
  </si>
  <si>
    <r>
      <rPr>
        <sz val="10"/>
        <rFont val="Arial"/>
        <family val="2"/>
      </rPr>
      <t xml:space="preserve">11. Miesiąc</t>
    </r>
  </si>
  <si>
    <r>
      <rPr>
        <sz val="10"/>
        <rFont val="Arial"/>
        <family val="2"/>
      </rPr>
      <t xml:space="preserve">12. Miesiąc</t>
    </r>
  </si>
  <si>
    <r>
      <rPr>
        <sz val="10"/>
        <rFont val="Arial"/>
        <family val="2"/>
        <b/>
      </rPr>
      <t xml:space="preserve">Łączne przychody (w tym VAT)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</si>
  <si>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</si>
  <si>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Sprzedaż ze stawką VAT 0% (Handel zagraniczny, etc.)</t>
    </r>
  </si>
  <si>
    <r>
      <rPr>
        <sz val="10"/>
        <rFont val="Arial"/>
        <family val="2"/>
        <b/>
      </rPr>
      <t xml:space="preserve">Zakupy bezpośrednie/Podwykonawstwo</t>
    </r>
  </si>
  <si>
    <r>
      <rPr>
        <sz val="10"/>
        <rFont val="Arial"/>
        <family val="2"/>
      </rPr>
      <t xml:space="preserve">Zakupy materiałowe</t>
    </r>
  </si>
  <si>
    <r>
      <rPr>
        <sz val="10"/>
        <rFont val="Arial"/>
        <family val="2"/>
      </rPr>
      <t xml:space="preserve">Zakupy w ramach podwykonawstwa</t>
    </r>
  </si>
  <si>
    <r>
      <rPr>
        <sz val="10"/>
        <rFont val="Arial"/>
        <family val="2"/>
      </rPr>
      <t xml:space="preserve">Inne koszty bezpośrednie</t>
    </r>
  </si>
  <si>
    <r>
      <rPr>
        <sz val="10"/>
        <rFont val="Arial"/>
        <family val="2"/>
        <b/>
      </rPr>
      <t xml:space="preserve">Marża na sprzedaży</t>
    </r>
  </si>
  <si>
    <r>
      <rPr>
        <sz val="10"/>
        <rFont val="Arial"/>
        <family val="2"/>
        <b/>
      </rPr>
      <t xml:space="preserve">Marża na sprzedaży %</t>
    </r>
  </si>
  <si>
    <r>
      <rPr>
        <sz val="10"/>
        <color indexed="12"/>
        <rFont val="Arial"/>
        <family val="2"/>
        <b/>
        <u/>
      </rPr>
      <t xml:space="preserve">Inne przychody biznesowe</t>
    </r>
  </si>
  <si>
    <r>
      <rPr>
        <sz val="10"/>
        <rFont val="Arial"/>
        <family val="2"/>
      </rPr>
      <t xml:space="preserve">Źródło 1</t>
    </r>
  </si>
  <si>
    <r>
      <rPr>
        <sz val="10"/>
        <rFont val="Arial"/>
        <family val="2"/>
      </rPr>
      <t xml:space="preserve">Źródło 2</t>
    </r>
  </si>
  <si>
    <r>
      <rPr>
        <sz val="10"/>
        <color indexed="12"/>
        <rFont val="Arial"/>
        <family val="2"/>
        <b/>
        <u/>
      </rPr>
      <t xml:space="preserve">Wynagrodzenia (suma brutto)</t>
    </r>
  </si>
  <si>
    <r>
      <rPr>
        <sz val="10"/>
        <rFont val="Arial"/>
        <family val="2"/>
      </rPr>
      <t xml:space="preserve">Wynagrodzenia do wypłaty</t>
    </r>
  </si>
  <si>
    <r>
      <rPr>
        <sz val="10"/>
        <color indexed="12"/>
        <rFont val="Arial"/>
        <family val="2"/>
        <u/>
      </rPr>
      <t xml:space="preserve">Pośrednie koszty zatrudnienia</t>
    </r>
  </si>
  <si>
    <r>
      <rPr>
        <sz val="10"/>
        <color indexed="12"/>
        <rFont val="Arial"/>
        <family val="2"/>
        <u/>
      </rPr>
      <t xml:space="preserve">Płatność pracodawcy</t>
    </r>
    <r>
      <rPr>
        <sz val="10"/>
        <color indexed="12"/>
        <rFont val="Arial"/>
        <family val="2"/>
      </rPr>
      <t xml:space="preserve"> </t>
    </r>
  </si>
  <si>
    <r>
      <rPr>
        <sz val="10"/>
        <color indexed="12"/>
        <rFont val="Arial"/>
        <family val="2"/>
        <u/>
      </rPr>
      <t xml:space="preserve">Dobrowolne koszty personelu</t>
    </r>
    <r>
      <rPr>
        <sz val="10"/>
        <color indexed="12"/>
        <rFont val="Arial"/>
        <family val="2"/>
      </rPr>
      <t xml:space="preserve"> </t>
    </r>
  </si>
  <si>
    <r>
      <rPr>
        <sz val="10"/>
        <rFont val="Arial"/>
        <family val="2"/>
        <b/>
      </rPr>
      <t xml:space="preserve">Dane na temat kosztów personelu</t>
    </r>
  </si>
  <si>
    <r>
      <rPr>
        <sz val="10"/>
        <rFont val="Arial"/>
        <family val="2"/>
        <b/>
      </rPr>
      <t xml:space="preserve">łącznie</t>
    </r>
  </si>
  <si>
    <r>
      <rPr>
        <sz val="10"/>
        <rFont val="Arial"/>
        <family val="2"/>
        <b/>
      </rPr>
      <t xml:space="preserve">INNE KOSZTY</t>
    </r>
  </si>
  <si>
    <r>
      <rPr>
        <sz val="10"/>
        <color indexed="12"/>
        <rFont val="Arial"/>
        <family val="2"/>
        <u/>
      </rPr>
      <t xml:space="preserve">Wynajem lokali</t>
    </r>
  </si>
  <si>
    <r>
      <rPr>
        <sz val="10"/>
        <color indexed="12"/>
        <rFont val="Arial"/>
        <family val="2"/>
        <u/>
      </rPr>
      <t xml:space="preserve">Inny najem (np. leasing)</t>
    </r>
  </si>
  <si>
    <r>
      <rPr>
        <sz val="10"/>
        <rFont val="Arial"/>
        <family val="2"/>
      </rPr>
      <t xml:space="preserve">Koszty podróży</t>
    </r>
  </si>
  <si>
    <r>
      <rPr>
        <sz val="10"/>
        <color indexed="12"/>
        <rFont val="Arial"/>
        <family val="2"/>
        <u/>
      </rPr>
      <t xml:space="preserve">Usługi biurowe</t>
    </r>
  </si>
  <si>
    <r>
      <rPr>
        <sz val="10"/>
        <color indexed="12"/>
        <rFont val="Arial"/>
        <family val="2"/>
        <u/>
      </rPr>
      <t xml:space="preserve">Koszty reprezentacyjne</t>
    </r>
  </si>
  <si>
    <r>
      <rPr>
        <sz val="10"/>
        <color indexed="12"/>
        <rFont val="Arial"/>
        <family val="2"/>
        <u/>
      </rPr>
      <t xml:space="preserve">Koszty reklamy, imprezy targowe</t>
    </r>
  </si>
  <si>
    <r>
      <rPr>
        <sz val="10"/>
        <color indexed="12"/>
        <rFont val="Arial"/>
        <family val="2"/>
        <u/>
      </rPr>
      <t xml:space="preserve">Telefon, faks, telefonia komórkowa</t>
    </r>
  </si>
  <si>
    <r>
      <rPr>
        <sz val="10"/>
        <color indexed="12"/>
        <rFont val="Arial"/>
        <family val="2"/>
        <u/>
      </rPr>
      <t xml:space="preserve">Internet, telekomunikacja</t>
    </r>
  </si>
  <si>
    <r>
      <rPr>
        <sz val="10"/>
        <color indexed="12"/>
        <rFont val="Arial"/>
        <family val="2"/>
        <u/>
      </rPr>
      <t xml:space="preserve">Księgowość i audyt</t>
    </r>
  </si>
  <si>
    <r>
      <rPr>
        <sz val="10"/>
        <color indexed="12"/>
        <rFont val="Arial"/>
        <family val="2"/>
        <u/>
      </rPr>
      <t xml:space="preserve">Polisy ubezpieczeniowe</t>
    </r>
  </si>
  <si>
    <r>
      <rPr>
        <sz val="10"/>
        <color indexed="12"/>
        <rFont val="Arial"/>
        <family val="2"/>
        <u/>
      </rPr>
      <t xml:space="preserve">Fracht</t>
    </r>
  </si>
  <si>
    <r>
      <rPr>
        <sz val="10"/>
        <rFont val="Arial"/>
        <family val="2"/>
      </rPr>
      <t xml:space="preserve">Inne koszty, w tym VAT </t>
    </r>
  </si>
  <si>
    <r>
      <rPr>
        <sz val="10"/>
        <color indexed="12"/>
        <rFont val="Arial"/>
        <family val="2"/>
        <u/>
      </rPr>
      <t xml:space="preserve">Inne koszty bez VAT</t>
    </r>
  </si>
  <si>
    <r>
      <rPr>
        <sz val="10"/>
        <rFont val="Arial"/>
        <family val="2"/>
      </rPr>
      <t xml:space="preserve">Koszty odsetek</t>
    </r>
  </si>
  <si>
    <r>
      <rPr>
        <sz val="10"/>
        <rFont val="Arial"/>
        <family val="2"/>
      </rPr>
      <t xml:space="preserve">Inne koszty finansowania</t>
    </r>
  </si>
  <si>
    <r>
      <rPr>
        <sz val="10"/>
        <rFont val="Arial"/>
        <family val="2"/>
        <b/>
      </rPr>
      <t xml:space="preserve">Inne koszty, łącznie</t>
    </r>
  </si>
  <si>
    <r>
      <rPr>
        <sz val="10"/>
        <color indexed="12"/>
        <rFont val="Arial"/>
        <family val="2"/>
        <b/>
        <u/>
      </rPr>
      <t xml:space="preserve">Inwestycje</t>
    </r>
  </si>
  <si>
    <r>
      <rPr>
        <sz val="10"/>
        <rFont val="Arial"/>
        <family val="2"/>
      </rPr>
      <t xml:space="preserve">Urządzenia i sprzęt</t>
    </r>
  </si>
  <si>
    <r>
      <rPr>
        <sz val="10"/>
        <rFont val="Arial"/>
        <family val="2"/>
      </rPr>
      <t xml:space="preserve">Meble biurowe</t>
    </r>
  </si>
  <si>
    <r>
      <rPr>
        <sz val="10"/>
        <rFont val="Arial"/>
        <family val="2"/>
      </rPr>
      <t xml:space="preserve">Budynki</t>
    </r>
  </si>
  <si>
    <r>
      <rPr>
        <sz val="10"/>
        <rFont val="Arial"/>
        <family val="2"/>
      </rPr>
      <t xml:space="preserve">Łącznie</t>
    </r>
  </si>
  <si>
    <r>
      <rPr>
        <sz val="10"/>
        <rFont val="Arial"/>
        <family val="2"/>
        <b/>
      </rPr>
      <t xml:space="preserve">Amortyzacja pożyczek</t>
    </r>
  </si>
  <si>
    <r>
      <rPr>
        <sz val="10"/>
        <color indexed="12"/>
        <rFont val="Arial"/>
        <family val="2"/>
        <b/>
        <u/>
      </rPr>
      <t xml:space="preserve">VAT (wprowadź w wierszu 131)</t>
    </r>
  </si>
  <si>
    <r>
      <rPr>
        <sz val="10"/>
        <rFont val="Arial"/>
        <family val="2"/>
        <b/>
      </rPr>
      <t xml:space="preserve">Zwrot VAT</t>
    </r>
  </si>
  <si>
    <r>
      <rPr>
        <sz val="10"/>
        <color indexed="12"/>
        <rFont val="Arial"/>
        <family val="2"/>
        <b/>
        <u/>
      </rPr>
      <t xml:space="preserve">Inne podatki</t>
    </r>
  </si>
  <si>
    <r>
      <rPr>
        <sz val="10"/>
        <rFont val="Arial"/>
        <family val="2"/>
        <b/>
      </rPr>
      <t xml:space="preserve">PRZYCHODY ŁĄCZNIE </t>
    </r>
  </si>
  <si>
    <r>
      <rPr>
        <sz val="10"/>
        <rFont val="Arial"/>
        <family val="2"/>
        <b/>
      </rPr>
      <t xml:space="preserve">WYDATKI ŁĄCZNIE</t>
    </r>
  </si>
  <si>
    <r>
      <rPr>
        <sz val="10"/>
        <rFont val="Arial"/>
        <family val="2"/>
        <b/>
      </rPr>
      <t xml:space="preserve">Różnica +/-</t>
    </r>
  </si>
  <si>
    <r>
      <rPr>
        <sz val="10"/>
        <rFont val="Arial"/>
        <family val="2"/>
        <b/>
      </rPr>
      <t xml:space="preserve">GRANTY ŁĄCZNIE</t>
    </r>
  </si>
  <si>
    <r>
      <rPr>
        <sz val="10"/>
        <rFont val="Arial"/>
        <family val="2"/>
        <b/>
      </rPr>
      <t xml:space="preserve">ZWROT KOSZTÓW POŻYCZEK</t>
    </r>
  </si>
  <si>
    <r>
      <rPr>
        <sz val="10"/>
        <rFont val="Arial"/>
        <family val="2"/>
        <b/>
      </rPr>
      <t xml:space="preserve">NAKŁADY INWESTYCYJNE</t>
    </r>
  </si>
  <si>
    <r>
      <rPr>
        <sz val="10"/>
        <color indexed="12"/>
        <rFont val="Arial"/>
        <family val="2"/>
        <u/>
      </rPr>
      <t xml:space="preserve">Kapitał własny</t>
    </r>
  </si>
  <si>
    <r>
      <rPr>
        <sz val="10"/>
        <rFont val="Arial"/>
        <family val="2"/>
      </rPr>
      <t xml:space="preserve">Kredyty w formie udziału w wartości</t>
    </r>
  </si>
  <si>
    <r>
      <rPr>
        <sz val="10"/>
        <color indexed="12"/>
        <rFont val="Arial"/>
        <family val="2"/>
        <u/>
      </rPr>
      <t xml:space="preserve">Gotówka początkowa, miesięcznie</t>
    </r>
  </si>
  <si>
    <r>
      <rPr>
        <sz val="10"/>
        <color indexed="12"/>
        <rFont val="Arial"/>
        <family val="2"/>
        <u/>
      </rPr>
      <t xml:space="preserve">Gotówka, koniec miesiąca</t>
    </r>
  </si>
  <si>
    <r>
      <rPr>
        <sz val="10"/>
        <rFont val="Arial"/>
        <family val="2"/>
      </rPr>
      <t xml:space="preserve">UWAGA! Wiersz na miesiąc </t>
    </r>
  </si>
  <si>
    <r>
      <rPr>
        <sz val="10"/>
        <rFont val="Arial"/>
        <family val="2"/>
      </rPr>
      <t xml:space="preserve">dotyczy średniej wartości dla 12 miesięcy</t>
    </r>
  </si>
  <si>
    <r>
      <rPr>
        <sz val="10"/>
        <rFont val="Arial"/>
        <family val="2"/>
        <b/>
      </rPr>
      <t xml:space="preserve">Kapitał własny na początek miesiąca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</si>
  <si>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Amortyzacja</t>
    </r>
  </si>
  <si>
    <r>
      <rPr>
        <sz val="10"/>
        <rFont val="Arial"/>
        <family val="2"/>
        <b/>
      </rPr>
      <t xml:space="preserve">Kapitał własny na koniec miesiąca</t>
    </r>
  </si>
  <si>
    <r>
      <rPr>
        <sz val="10"/>
        <color indexed="12"/>
        <rFont val="Arial"/>
        <family val="2"/>
        <u/>
      </rPr>
      <t xml:space="preserve">Wyniki księgowe</t>
    </r>
  </si>
  <si>
    <r>
      <rPr>
        <sz val="10"/>
        <color indexed="12"/>
        <rFont val="Arial"/>
        <family val="2"/>
        <u/>
      </rPr>
      <t xml:space="preserve">CELE</t>
    </r>
  </si>
  <si>
    <r>
      <rPr>
        <sz val="10"/>
        <rFont val="Arial"/>
        <family val="2"/>
        <b/>
      </rPr>
      <t xml:space="preserve">OBLICZENIA NA POTRZEBY WYKRESÓW ------------&gt;</t>
    </r>
  </si>
  <si>
    <r>
      <rPr>
        <sz val="10"/>
        <color indexed="12"/>
        <rFont val="Arial"/>
        <family val="2"/>
        <b/>
        <u/>
      </rPr>
      <t xml:space="preserve">GOTÓWKA</t>
    </r>
  </si>
  <si>
    <r>
      <rPr>
        <sz val="10"/>
        <color indexed="12"/>
        <rFont val="Arial"/>
        <family val="2"/>
        <b/>
        <u/>
      </rPr>
      <t xml:space="preserve">DZIAŁALNOŚĆ</t>
    </r>
  </si>
  <si>
    <r>
      <rPr>
        <sz val="10"/>
        <rFont val="Arial"/>
        <family val="2"/>
      </rPr>
      <t xml:space="preserve">- Gotówka na start</t>
    </r>
  </si>
  <si>
    <r>
      <rPr>
        <sz val="10"/>
        <rFont val="Arial"/>
        <family val="2"/>
        <b/>
      </rPr>
      <t xml:space="preserve">- Gotówka na koniec</t>
    </r>
  </si>
  <si>
    <r>
      <rPr>
        <sz val="10"/>
        <color indexed="12"/>
        <rFont val="Arial"/>
        <family val="2"/>
        <b/>
        <u/>
      </rPr>
      <t xml:space="preserve">Granty</t>
    </r>
  </si>
  <si>
    <r>
      <rPr>
        <sz val="10"/>
        <color indexed="12"/>
        <rFont val="Arial"/>
        <family val="2"/>
        <b/>
        <u/>
      </rPr>
      <t xml:space="preserve">Pożyczki</t>
    </r>
  </si>
  <si>
    <r>
      <rPr>
        <sz val="10"/>
        <color indexed="12"/>
        <rFont val="Arial"/>
        <family val="2"/>
        <b/>
        <u/>
      </rPr>
      <t xml:space="preserve">Wyniki obliczeń przepływów pieniężnych</t>
    </r>
  </si>
  <si>
    <r>
      <rPr>
        <sz val="10"/>
        <rFont val="Arial"/>
        <family val="2"/>
        <b/>
      </rPr>
      <t xml:space="preserve">DZIAŁALNOŚĆ</t>
    </r>
  </si>
  <si>
    <r>
      <rPr>
        <sz val="10"/>
        <rFont val="Arial"/>
        <family val="2"/>
        <b/>
      </rPr>
      <t xml:space="preserve">GRANTY</t>
    </r>
  </si>
  <si>
    <r>
      <rPr>
        <sz val="10"/>
        <rFont val="Arial"/>
        <family val="2"/>
        <b/>
      </rPr>
      <t xml:space="preserve">POŻYCZKI</t>
    </r>
  </si>
  <si>
    <r>
      <rPr>
        <sz val="10"/>
        <rFont val="Arial"/>
        <family val="2"/>
        <b/>
      </rPr>
      <t xml:space="preserve">KAPITAŁ</t>
    </r>
  </si>
  <si>
    <r>
      <rPr>
        <sz val="10"/>
        <color indexed="12"/>
        <rFont val="Arial"/>
        <family val="2"/>
        <b/>
        <u/>
      </rPr>
      <t xml:space="preserve">DOSTATECZNOŚĆ GOTÓWKI</t>
    </r>
  </si>
  <si>
    <r>
      <rPr>
        <sz val="10"/>
        <color indexed="12"/>
        <rFont val="Arial"/>
        <family val="2"/>
        <b/>
        <u/>
      </rPr>
      <t xml:space="preserve">OBLICZENIA VAT</t>
    </r>
  </si>
  <si>
    <r>
      <rPr>
        <sz val="10"/>
        <color indexed="12"/>
        <rFont val="Arial"/>
        <family val="2"/>
        <u/>
      </rPr>
      <t xml:space="preserve">Sprzedaż VAT</t>
    </r>
  </si>
  <si>
    <r>
      <rPr>
        <sz val="10"/>
        <color indexed="12"/>
        <rFont val="Arial"/>
        <family val="2"/>
        <u/>
      </rPr>
      <t xml:space="preserve">Zakupy VAT</t>
    </r>
  </si>
  <si>
    <r>
      <rPr>
        <sz val="10"/>
        <color indexed="12"/>
        <rFont val="Arial"/>
        <family val="2"/>
        <u/>
      </rPr>
      <t xml:space="preserve">VAT Miesięcznie</t>
    </r>
  </si>
  <si>
    <r>
      <rPr>
        <sz val="10"/>
        <color indexed="12"/>
        <rFont val="Arial"/>
        <family val="2"/>
        <u/>
      </rPr>
      <t xml:space="preserve">Bilans VAT przed płatnością</t>
    </r>
  </si>
  <si>
    <r>
      <rPr>
        <sz val="10"/>
        <color indexed="12"/>
        <rFont val="Arial"/>
        <family val="2"/>
        <u/>
      </rPr>
      <t xml:space="preserve">VAT opłacony</t>
    </r>
  </si>
  <si>
    <r>
      <rPr>
        <sz val="11"/>
        <rFont val="Arial"/>
        <family val="2"/>
        <b/>
      </rPr>
      <t xml:space="preserve">Wykresy obliczeń przepływów pieniężnych, rok 1</t>
    </r>
  </si>
  <si>
    <r>
      <rPr/>
      <t xml:space="preserve">Instrukcje wykresów</t>
    </r>
  </si>
  <si>
    <r>
      <rPr>
        <sz val="10"/>
        <rFont val="Arial"/>
        <family val="2"/>
        <b/>
      </rPr>
      <t xml:space="preserve">Wyniki obliczeń przepływów pieniężnych (łącznie)</t>
    </r>
  </si>
  <si>
    <r>
      <rPr>
        <sz val="10"/>
        <rFont val="Arial"/>
        <family val="2"/>
        <b/>
      </rPr>
      <t xml:space="preserve">Gotówka (łącznie)</t>
    </r>
  </si>
  <si>
    <r>
      <rPr>
        <sz val="10"/>
        <rFont val="Arial"/>
        <family val="2"/>
        <b/>
      </rPr>
      <t xml:space="preserve">Wyniki księgowe (/Miesiąc)</t>
    </r>
  </si>
  <si>
    <r>
      <rPr>
        <sz val="10"/>
        <rFont val="Arial"/>
        <family val="2"/>
        <b/>
      </rPr>
      <t xml:space="preserve">Kapitał własny</t>
    </r>
  </si>
  <si>
    <r>
      <rPr>
        <sz val="10"/>
        <rFont val="Arial"/>
        <family val="2"/>
        <b/>
      </rPr>
      <t xml:space="preserve">Cele vs. faktyczna dostępność gotówki</t>
    </r>
  </si>
  <si>
    <r>
      <rPr>
        <sz val="10"/>
        <rFont val="Arial"/>
        <family val="2"/>
        <b/>
      </rPr>
      <t xml:space="preserve">Zasób gotówki wystarczający do pokrycia bieżących zobowiązań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</si>
  <si>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</si>
  <si>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Indeks</t>
    </r>
  </si>
  <si>
    <r>
      <rPr>
        <sz val="10"/>
        <rFont val="Arial"/>
        <family val="2"/>
        <b/>
      </rPr>
      <t xml:space="preserve">Indeks</t>
    </r>
    <r>
      <rPr>
        <sz val="10"/>
        <rFont val="Arial"/>
        <family val="2"/>
      </rPr>
      <t xml:space="preserve"> 
</t>
    </r>
    <r>
      <rPr>
        <sz val="10"/>
        <rFont val="Arial"/>
        <family val="2"/>
        <b/>
      </rPr>
      <t xml:space="preserve">wartość</t>
    </r>
  </si>
  <si>
    <r>
      <rPr>
        <sz val="10"/>
        <rFont val="Arial"/>
        <family val="2"/>
        <b/>
      </rPr>
      <t xml:space="preserve">Opis</t>
    </r>
  </si>
  <si>
    <r>
      <rPr>
        <sz val="10"/>
        <rFont val="Arial"/>
        <family val="2"/>
        <b/>
      </rPr>
      <t xml:space="preserve">Kolor</t>
    </r>
  </si>
  <si>
    <r>
      <rPr/>
      <t xml:space="preserve">Ponad 2,0</t>
    </r>
  </si>
  <si>
    <r>
      <rPr/>
      <t xml:space="preserve">Ilość gotówki wystarczająca na ponad 6 miesięcy</t>
    </r>
  </si>
  <si>
    <r>
      <rPr/>
      <t xml:space="preserve">Zielony</t>
    </r>
  </si>
  <si>
    <r>
      <rPr/>
      <t xml:space="preserve">1,0‒2,0</t>
    </r>
  </si>
  <si>
    <r>
      <rPr/>
      <t xml:space="preserve">Ilość gotówki wystarczająca na 3-6 miesięcy</t>
    </r>
  </si>
  <si>
    <r>
      <rPr/>
      <t xml:space="preserve">0,3‒1,0</t>
    </r>
  </si>
  <si>
    <r>
      <rPr/>
      <t xml:space="preserve">Ilość gotówki wystarczająca na 1-3 miesięcy</t>
    </r>
  </si>
  <si>
    <r>
      <rPr/>
      <t xml:space="preserve">Żółty</t>
    </r>
  </si>
  <si>
    <r>
      <rPr/>
      <t xml:space="preserve">Poniżej 0,3</t>
    </r>
  </si>
  <si>
    <r>
      <rPr/>
      <t xml:space="preserve">Ilość gotówki wystarczająca na mniej niż miesiąc</t>
    </r>
  </si>
  <si>
    <r>
      <rPr/>
      <t xml:space="preserve">Czerwony</t>
    </r>
  </si>
  <si>
    <r>
      <rPr>
        <sz val="10"/>
        <rFont val="Arial"/>
        <family val="2"/>
        <b/>
      </rPr>
      <t xml:space="preserve">Metoda obliczeń</t>
    </r>
  </si>
  <si>
    <r>
      <rPr>
        <sz val="10"/>
        <rFont val="Arial"/>
        <family val="2"/>
      </rPr>
      <t xml:space="preserve">Gotówka / suma kosztów za upływający kwartał</t>
    </r>
  </si>
  <si>
    <r>
      <rPr>
        <sz val="11"/>
        <rFont val="Arial"/>
        <family val="2"/>
        <b/>
      </rPr>
      <t xml:space="preserve">Wykresy obliczeń przepływów pieniężnych, rok drugi</t>
    </r>
  </si>
  <si>
    <r>
      <rPr>
        <sz val="12"/>
        <rFont val="Arial"/>
        <family val="2"/>
        <b/>
        <u/>
      </rPr>
      <t xml:space="preserve">Instrukcje obliczania przepływów pieniężnych</t>
    </r>
  </si>
  <si>
    <r>
      <rPr>
        <sz val="12"/>
        <rFont val="Arial"/>
        <family val="2"/>
        <b/>
        <u/>
      </rPr>
      <t xml:space="preserve">Wartości obliczeń przepływów pieniężnych właściwe dla danej spółki</t>
    </r>
  </si>
  <si>
    <r>
      <rPr>
        <sz val="10"/>
        <rFont val="Arial"/>
        <family val="2"/>
      </rPr>
      <t xml:space="preserve">Formuły obliczeń przepływów pieniężnych wykorzystują wartości odnoszące się tu do konkretnej spółki</t>
    </r>
  </si>
  <si/>
  <si>
    <r>
      <rPr>
        <sz val="10"/>
        <rFont val="Arial"/>
        <family val="2"/>
        <b/>
      </rPr>
      <t xml:space="preserve">Podatek potrącany u źródła - 27% + ubezpiecznie społeczne 1.08%</t>
    </r>
  </si>
  <si>
    <r>
      <rPr>
        <sz val="10"/>
        <rFont val="Arial"/>
        <family val="2"/>
        <b/>
      </rPr>
      <t xml:space="preserve">Sprzedaż - VAT %</t>
    </r>
  </si>
  <si>
    <r>
      <rPr>
        <sz val="10"/>
        <rFont val="Arial"/>
        <family val="2"/>
        <b/>
      </rPr>
      <t xml:space="preserve">Zakupy - VAT %</t>
    </r>
  </si>
  <si>
    <r>
      <rPr>
        <sz val="10"/>
        <color rgb="FFFF0000"/>
        <rFont val="Arial"/>
        <family val="2"/>
        <b/>
      </rPr>
      <t xml:space="preserve">Wartości VAT należy zmodyfikować w zależności od polityki danego państwa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Arial"/>
        <family val="2"/>
        <b/>
      </rPr>
      <t xml:space="preserve">Program dokonuje obliczeń automatycznie</t>
    </r>
    <r>
      <rPr>
        <sz val="10"/>
        <color rgb="FFFF0000"/>
        <rFont val="Arial"/>
        <family val="2"/>
      </rPr>
      <t xml:space="preserve"> </t>
    </r>
  </si>
  <si>
    <r>
      <rPr>
        <sz val="10"/>
        <rFont val="Arial"/>
        <family val="2"/>
        <b/>
      </rPr>
      <t xml:space="preserve">Instrukcje wprowadzania danych</t>
    </r>
  </si>
  <si>
    <r>
      <rPr>
        <sz val="10"/>
        <rFont val="Arial"/>
        <family val="2"/>
        <b/>
      </rPr>
      <t xml:space="preserve">Pozycja obliczeniowa</t>
    </r>
  </si>
  <si>
    <r>
      <rPr>
        <sz val="10"/>
        <rFont val="Arial"/>
        <family val="2"/>
        <b/>
      </rPr>
      <t xml:space="preserve">Instrukcje</t>
    </r>
  </si>
  <si>
    <r>
      <rPr>
        <sz val="10"/>
        <rFont val="Arial"/>
        <family val="2"/>
      </rPr>
      <t xml:space="preserve">Wynagrodzeia (brutto)</t>
    </r>
  </si>
  <si>
    <r>
      <rPr>
        <sz val="10"/>
        <rFont val="Arial"/>
        <family val="2"/>
      </rPr>
      <t xml:space="preserve">Wynagrodzenia - bez kosztów pośrednich i kosztów pracodawcy 
Świadczenia za płatny urlop i premie, wprowadzane jako wynagrodzenia za Lipiec 
Obliczenie ekwiwalentów urlopowych: (miesięczne wynagrodzenia/25) x dni/miesiąc urlopu x 12 miesięcy
Obliczanie premii urlopowe: 50% x ekwiwalent urlopowy</t>
    </r>
  </si>
  <si>
    <r>
      <rPr>
        <sz val="10"/>
        <rFont val="Arial"/>
        <family val="2"/>
      </rPr>
      <t xml:space="preserve">Pośrednie koszty pracownika</t>
    </r>
  </si>
  <si>
    <r>
      <rPr>
        <sz val="10"/>
        <rFont val="Arial"/>
        <family val="2"/>
      </rPr>
      <t xml:space="preserve">Składka ubezpieczeniowa emerytalna dla pracowników i przedsiębiorców: koszty wprowadza się jako pośrednie koszty pracownika. Formuły pozwalają na obliczenie wszystkich pośrednich kosztów pracownika, przy założeniu procentowego udziału składki ubezpieczeniowej TyEL w wysokości 24,4%. </t>
    </r>
    <r>
      <rPr>
        <sz val="10"/>
        <rFont val="Arial"/>
        <family val="2"/>
        <b/>
      </rPr>
      <t xml:space="preserve">[UWAGA tłum. w tekście źródłowym podane są stawki procentowe dla realiów fińskich, tekst polski należy uzgodnić z polską rzeczywistością i użyć polskiej stawki procentowej].</t>
    </r>
    <r>
      <rPr>
        <sz val="10"/>
        <rFont val="Arial"/>
        <family val="2"/>
      </rPr>
      <t xml:space="preserve"> Zauważmy, że płatności YEL wykonywane są zgodnie z ustaleniami. W momencie gdy znane są faktyczne koszty YEL/TyEL na miesiąc (tak jak oblicza je instytucja ubezpieczeń emerytalnych) formuły podmieniamy na faktyczne koszty pośrednie. Jeżeli nowi pracownicy zatrudniani są w danym roku fiskalnym, koszty pośrednie należy poprawić tak, by korespondowały z wynagrodzeniami </t>
    </r>
  </si>
  <si>
    <r>
      <rPr>
        <sz val="10"/>
        <rFont val="Arial"/>
        <family val="2"/>
      </rPr>
      <t xml:space="preserve">Podatek potrącony u źródła, średnio 30%</t>
    </r>
  </si>
  <si>
    <r>
      <rPr>
        <sz val="10"/>
        <rFont val="Arial"/>
        <family val="2"/>
      </rPr>
      <t xml:space="preserve">Jeśli zajdzie taka konieczność, stawka procentowa podaktku potrąconego u źródła może zostać zmieniona w komórce Szczegółowy podatek potrącony u źródłą %, w zakładce instrukcje.</t>
    </r>
  </si>
  <si>
    <r>
      <rPr>
        <sz val="10"/>
        <rFont val="Arial"/>
        <family val="2"/>
      </rPr>
      <t xml:space="preserve">Płatność pracodawcy (10 dzień) </t>
    </r>
  </si>
  <si>
    <r>
      <rPr>
        <sz val="10"/>
        <rFont val="Arial"/>
        <family val="2"/>
      </rPr>
      <t xml:space="preserve">Podatek potrącany u źródła - 27% + ubezpiecznie społeczne 1.08% Formuła obliczenia może zostać zastąpiona faktycznymi płatnościami pracodawcy.</t>
    </r>
  </si>
  <si>
    <r>
      <rPr>
        <sz val="10"/>
        <rFont val="Arial"/>
        <family val="2"/>
      </rPr>
      <t xml:space="preserve">Dobrowolne koszty personelu </t>
    </r>
  </si>
  <si>
    <r>
      <rPr>
        <sz val="10"/>
        <rFont val="Arial"/>
        <family val="2"/>
      </rPr>
      <t xml:space="preserve">Najem biura</t>
    </r>
  </si>
  <si>
    <r>
      <rPr>
        <sz val="10"/>
        <rFont val="Arial"/>
        <family val="2"/>
      </rPr>
      <t xml:space="preserve">Najem biura i dowolne negocjowane koszty najmu pomieszczeń i inne koszty najmu infrastruktury</t>
    </r>
  </si>
  <si>
    <r>
      <rPr>
        <sz val="10"/>
        <rFont val="Arial"/>
        <family val="2"/>
      </rPr>
      <t xml:space="preserve">Inny najem (np. leasing)</t>
    </r>
  </si>
  <si>
    <r>
      <rPr>
        <sz val="10"/>
        <rFont val="Arial"/>
        <family val="2"/>
      </rPr>
      <t xml:space="preserve">Np. płatność za leasing sprzętu komputerowego</t>
    </r>
  </si>
  <si>
    <r>
      <rPr>
        <sz val="10"/>
        <rFont val="Arial"/>
        <family val="2"/>
      </rPr>
      <t xml:space="preserve">Usługi biurowe</t>
    </r>
  </si>
  <si>
    <r>
      <rPr>
        <sz val="10"/>
        <rFont val="Arial"/>
        <family val="2"/>
      </rPr>
      <t xml:space="preserve">Np. obsługa lobby, sprzątanie, etc. </t>
    </r>
  </si>
  <si>
    <r>
      <rPr>
        <sz val="10"/>
        <rFont val="Arial"/>
        <family val="2"/>
      </rPr>
      <t xml:space="preserve">Koszty reprezentacyjne</t>
    </r>
  </si>
  <si>
    <r>
      <rPr>
        <sz val="10"/>
        <rFont val="Arial"/>
        <family val="2"/>
      </rPr>
      <t xml:space="preserve">Koszty reklamy, imprezy targowe</t>
    </r>
  </si>
  <si>
    <r>
      <rPr>
        <sz val="10"/>
        <rFont val="Arial"/>
        <family val="2"/>
      </rPr>
      <t xml:space="preserve">Telefon, faks, telefonia komórkowa</t>
    </r>
  </si>
  <si>
    <r>
      <rPr>
        <sz val="10"/>
        <rFont val="Arial"/>
        <family val="2"/>
      </rPr>
      <t xml:space="preserve">Internet, telekomunikacja</t>
    </r>
  </si>
  <si>
    <r>
      <rPr>
        <sz val="10"/>
        <rFont val="Arial"/>
        <family val="2"/>
      </rPr>
      <t xml:space="preserve">Np. koszt połączenia internetowego</t>
    </r>
  </si>
  <si>
    <r>
      <rPr>
        <sz val="10"/>
        <rFont val="Arial"/>
        <family val="2"/>
      </rPr>
      <t xml:space="preserve">Księgowość i audyt</t>
    </r>
  </si>
  <si>
    <r>
      <rPr>
        <sz val="10"/>
        <rFont val="Arial"/>
        <family val="2"/>
      </rPr>
      <t xml:space="preserve">Polisy ubezpieczeniowe</t>
    </r>
  </si>
  <si>
    <r>
      <rPr>
        <sz val="10"/>
        <rFont val="Arial"/>
        <family val="2"/>
      </rPr>
      <t xml:space="preserve">Polisy ubezpieczeniowe majątku firmy, na wypadek np. pożaru, kradzieży, ubezpieczenie odpowiedzialności administracyjnej, etc. Nie wprowadzamy tu kosztów obowiązkowych ubezpieczeń związanych z personelem. Te wprowadzamy w zakładce </t>
    </r>
    <r>
      <rPr>
        <sz val="10"/>
        <rFont val="Arial"/>
        <family val="2"/>
        <i/>
      </rPr>
      <t xml:space="preserve">Pośrednie koszty zatrudnienia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</si>
  <si>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Fracht</t>
    </r>
  </si>
  <si>
    <r>
      <rPr>
        <sz val="10"/>
        <rFont val="Arial"/>
        <family val="2"/>
      </rPr>
      <t xml:space="preserve">Materiały i dostawy</t>
    </r>
  </si>
  <si>
    <r>
      <rPr>
        <sz val="10"/>
        <rFont val="Arial"/>
        <family val="2"/>
      </rPr>
      <t xml:space="preserve">Usługi zewnętrzne</t>
    </r>
  </si>
  <si>
    <r>
      <rPr>
        <sz val="10"/>
        <rFont val="Arial"/>
        <family val="2"/>
      </rPr>
      <t xml:space="preserve">Inne koszty, z wyłączeniem VAT</t>
    </r>
  </si>
  <si>
    <r>
      <rPr>
        <sz val="10"/>
        <rFont val="Arial"/>
        <family val="2"/>
      </rPr>
      <t xml:space="preserve">Np. handel zagraniczny</t>
    </r>
  </si>
  <si>
    <r>
      <rPr>
        <sz val="10"/>
        <rFont val="Arial"/>
        <family val="2"/>
      </rPr>
      <t xml:space="preserve">Inwestycje</t>
    </r>
  </si>
  <si>
    <r>
      <rPr>
        <sz val="10"/>
        <rFont val="Arial"/>
        <family val="2"/>
      </rPr>
      <t xml:space="preserve">VAT</t>
    </r>
  </si>
  <si>
    <r>
      <rPr>
        <sz val="10"/>
        <rFont val="Arial"/>
        <family val="2"/>
      </rPr>
      <t xml:space="preserve">VAT jest płatny 15 dnia miesiąca 
Szacunkową wartość VAT można znaleźć na końcu tabeli przepływów pieniężnych Płacony VAT należy wprowadzić razem z szacunkiem w wierszu 131, skąd jest pobierany do wiersza 69, w rubryce koszty</t>
    </r>
  </si>
  <si>
    <r>
      <rPr>
        <sz val="10"/>
        <rFont val="Arial"/>
        <family val="2"/>
      </rPr>
      <t xml:space="preserve">Inne podatki</t>
    </r>
  </si>
  <si>
    <r>
      <rPr>
        <sz val="10"/>
        <rFont val="Arial"/>
        <family val="2"/>
      </rPr>
      <t xml:space="preserve">Podatek potrącony u źródła płatny jest 23 dnia miesiąca</t>
    </r>
  </si>
  <si>
    <r>
      <rPr>
        <sz val="10"/>
        <rFont val="Arial"/>
        <family val="2"/>
      </rPr>
      <t xml:space="preserve">Część dotycząca grantów Tekes (Finnish Funding Agency for Innovation) </t>
    </r>
  </si>
  <si>
    <r>
      <rPr>
        <sz val="10"/>
        <rFont val="Arial"/>
        <family val="2"/>
      </rPr>
      <t xml:space="preserve">Brak pożyczek, lub kredyt podporządkowany Te wprowadzane są w rubryce ZWROT KOSZTÓW POŻYCZEK </t>
    </r>
  </si>
  <si>
    <r>
      <rPr>
        <sz val="10"/>
        <rFont val="Arial"/>
        <family val="2"/>
      </rPr>
      <t xml:space="preserve">Kapitał zakładowy</t>
    </r>
  </si>
  <si>
    <r>
      <rPr>
        <sz val="10"/>
        <rFont val="Arial"/>
        <family val="2"/>
      </rPr>
      <t xml:space="preserve">Gotówka początkowa, miesięcznie</t>
    </r>
  </si>
  <si>
    <r>
      <rPr>
        <sz val="10"/>
        <rFont val="Arial"/>
        <family val="2"/>
      </rPr>
      <t xml:space="preserve">Sytuacja gotówka 1. dnia miesiąca Sytuacja gotówkowa wprowadzana jest dla pierwszego miesiąca, którego dotyczą obliczenia. Od tego momentu, sytuacja gotówkowa na koniec miesiąca jest obliczana na podstawie przychodów i kosztów. Sytuacja gotówkowa na początku miesiąca jest automatycznie ustalana, na bazie miesiąca poprzedniego.</t>
    </r>
  </si>
  <si>
    <r>
      <rPr>
        <sz val="10"/>
        <rFont val="Arial"/>
        <family val="2"/>
      </rPr>
      <t xml:space="preserve">Gotówka, koniec miesiąca</t>
    </r>
  </si>
  <si>
    <r>
      <rPr>
        <sz val="10"/>
        <rFont val="Arial"/>
        <family val="2"/>
      </rPr>
      <t xml:space="preserve">Sytuacja gotówkowa ostatniego dnia miesiąca Obliczana automatycznie na podstawie przychodów i kosztów dla danego miesiąca</t>
    </r>
  </si>
  <si>
    <r>
      <rPr>
        <sz val="10"/>
        <rFont val="Arial"/>
        <family val="2"/>
      </rPr>
      <t xml:space="preserve">Wyniki księgowe</t>
    </r>
  </si>
  <si>
    <r>
      <rPr>
        <sz val="10"/>
        <rFont val="Arial"/>
        <family val="2"/>
      </rPr>
      <t xml:space="preserve">Tu wprowadzamy wyniki miesięczne, danych dostarcza księgowość. Uwaga. Wyniki obliczeń przepływów pieniężnyc każdorazowo różnią się i mogą znacząco różnić się od wyników księgowych. Wyniki w zakresie przepływów pieniężnych obejmują inwestycje, jednak nie amortyzację, przychód i koszty - w oparciu o ruchy wartości waluty, a nie na bazie rozliczeń międzyokresowych, i tak dalej.</t>
    </r>
  </si>
  <si>
    <r>
      <rPr>
        <sz val="10"/>
        <rFont val="Arial"/>
        <family val="2"/>
      </rPr>
      <t xml:space="preserve">Cel</t>
    </r>
  </si>
  <si>
    <r>
      <rPr>
        <sz val="10"/>
        <rFont val="Arial"/>
        <family val="2"/>
      </rPr>
      <t xml:space="preserve">Oczekiwana sytuacja gotówkowa ostatniego dnia miesiąca</t>
    </r>
  </si>
  <si>
    <r>
      <rPr>
        <sz val="10"/>
        <rFont val="Arial"/>
        <family val="2"/>
      </rPr>
      <t xml:space="preserve">Gotówka</t>
    </r>
  </si>
  <si>
    <r>
      <rPr>
        <sz val="10"/>
        <rFont val="Arial"/>
        <family val="2"/>
      </rPr>
      <t xml:space="preserve">Pozycja </t>
    </r>
    <r>
      <rPr>
        <sz val="10"/>
        <rFont val="Arial"/>
        <family val="2"/>
        <i/>
      </rPr>
      <t xml:space="preserve">Gotówka </t>
    </r>
    <r>
      <rPr>
        <sz val="10"/>
        <rFont val="Arial"/>
        <family val="2"/>
      </rPr>
      <t xml:space="preserve">odnosi się do sytuacji gotówkowej z przychodami z działalności, natomiast obliczenia dotyczące gotówki biorą pod uwagę także granty, pożyczki i inwestycje. Sytuacja gotówkowa, zgodnie z ww. pozycją, jest również opisana w formie graficznej, na wykresie „gotówka”, w zakładce Wykresy. </t>
    </r>
  </si>
  <si>
    <r>
      <rPr>
        <sz val="10"/>
        <rFont val="Arial"/>
        <family val="2"/>
      </rPr>
      <t xml:space="preserve">DZIAŁALNOŚĆ</t>
    </r>
  </si>
  <si>
    <r>
      <rPr>
        <sz val="10"/>
        <rFont val="Arial"/>
        <family val="2"/>
      </rPr>
      <t xml:space="preserve">Sytuacja gotówkowa w odniesieniu do przychodów z działalności</t>
    </r>
  </si>
  <si>
    <r>
      <rPr>
        <sz val="10"/>
        <rFont val="Arial"/>
        <family val="2"/>
      </rPr>
      <t xml:space="preserve">Granty</t>
    </r>
  </si>
  <si>
    <r>
      <rPr>
        <sz val="10"/>
        <rFont val="Arial"/>
        <family val="2"/>
      </rPr>
      <t xml:space="preserve">Sytuacja gotówkowa w odniesieniu do przychodów z działalności i grantów</t>
    </r>
  </si>
  <si>
    <r>
      <rPr>
        <sz val="10"/>
        <rFont val="Arial"/>
        <family val="2"/>
      </rPr>
      <t xml:space="preserve">POŻYCZKI</t>
    </r>
  </si>
  <si>
    <r>
      <rPr>
        <sz val="10"/>
        <rFont val="Arial"/>
        <family val="2"/>
      </rPr>
      <t xml:space="preserve">Sytuacja gotówkowa w odniesieniu do przychodów z działalności, grantów i pożyczek</t>
    </r>
  </si>
  <si>
    <r>
      <rPr>
        <sz val="10"/>
        <rFont val="Arial"/>
        <family val="2"/>
      </rPr>
      <t xml:space="preserve">Wyniki obliczeń przepływów pieniężnych</t>
    </r>
  </si>
  <si>
    <r>
      <rPr>
        <sz val="10"/>
        <rFont val="Arial"/>
        <family val="2"/>
      </rPr>
      <t xml:space="preserve">Wyniki obliczeń przepływów pieniężnych gdzie przychody/koszty działalności, wraz z wynikami obliczeń, biorącymi pod uwagę także granty, pożyczki, i nakłady inwestycyjne. Uwaga. Wyniki obliczeń przepływów pieniężnych mogą znacząco różnić się od wyników księgowych. Wyniki w zakresie przepływów pieniężnych obejmują inwestycje, jednak nie amortyzację, przychód i koszty - w oparciu o ruchy wartości waluty, a nie na bazie rozliczeń międzyokresowych, i tak dalej. </t>
    </r>
  </si>
  <si>
    <r>
      <rPr>
        <sz val="10"/>
        <rFont val="Arial"/>
        <family val="2"/>
      </rPr>
      <t xml:space="preserve">Zasób gotówki wystarczający do pokrycia bieżących zobowiązań</t>
    </r>
  </si>
  <si>
    <r>
      <rPr>
        <sz val="10"/>
        <rFont val="Arial"/>
        <family val="2"/>
      </rPr>
      <t xml:space="preserve">Zasób gotówki wystarczający do pokrycia bieżących zobowiązań, wraz z kosztem za ostatnie 3 miesiące. Obliczenia: gotówka na koniec miesiąca / koszty ostatnich 3 miesięcy 
Powyżej 2,0: Ilość gotówki wystarczająca na ponad 6 miesięcy
1,0‒2,0: Ilość gotówki wystarczająca na 3-6 miesięcy
0,3‒1,0: Ilość gotówki wystarczająca na 1-3 miesięcy
Poniżej 0,3: Ilość gotówki wystarczająca na mniej niż miesiąc</t>
    </r>
  </si>
  <si>
    <r>
      <rPr>
        <sz val="10"/>
        <rFont val="Arial"/>
        <family val="2"/>
      </rPr>
      <t xml:space="preserve">OBLICZENIA VAT</t>
    </r>
  </si>
  <si>
    <r>
      <rPr>
        <sz val="10"/>
        <rFont val="Arial"/>
        <family val="2"/>
      </rPr>
      <t xml:space="preserve">Pozycja VAT to pomocniczy zestaw obliczeń, służący do oszacowania płatnego podatku VAT. Pozycja obliczeniowa „Bilans VAT przed płatnością” musi być wprowadzona jako płatny podatek VAT w wierszu 69. 
Więcej instrukcji na ten temat dostarcza Administracja Podatkowa w Finlandii (strona internetowa w języku fińskim) [</t>
    </r>
    <r>
      <rPr>
        <sz val="10"/>
        <rFont val="Arial"/>
        <family val="2"/>
        <b/>
      </rPr>
      <t xml:space="preserve">DO LOKALIZACJI]</t>
    </r>
    <r>
      <rPr>
        <sz val="10"/>
        <rFont val="Arial"/>
        <family val="2"/>
      </rPr>
      <t xml:space="preserve">:
Aloittavan yrittäjän kysymyksiä arvonlisäverosta
</t>
    </r>
    <r>
      <rPr>
        <sz val="8"/>
        <rFont val="Arial"/>
        <family val="2"/>
      </rPr>
      <t xml:space="preserve">https://www.vero.fi/fi-FI/Syventavat_veroohjeet/Arvonlisaverotus/Aloittava_yritys/Aloittavan_yrittajan_kysymyksia_arvonlis(41964)</t>
    </r>
  </si>
  <si>
    <r>
      <rPr>
        <sz val="10"/>
        <rFont val="Arial"/>
        <family val="2"/>
      </rPr>
      <t xml:space="preserve">Podatek VAT od sprzedaży</t>
    </r>
  </si>
  <si>
    <r>
      <rPr>
        <sz val="10"/>
        <rFont val="Arial"/>
        <family val="2"/>
      </rPr>
      <t xml:space="preserve">VAT zawary w sprzedaży za dany miesiąc</t>
    </r>
  </si>
  <si>
    <r>
      <rPr>
        <sz val="10"/>
        <rFont val="Arial"/>
        <family val="2"/>
      </rPr>
      <t xml:space="preserve">Podatek VAT od zakupów</t>
    </r>
  </si>
  <si>
    <r>
      <rPr>
        <sz val="10"/>
        <rFont val="Arial"/>
        <family val="2"/>
      </rPr>
      <t xml:space="preserve">VAT zawarty w zakupach za dany miesiąc</t>
    </r>
  </si>
  <si>
    <r>
      <rPr>
        <sz val="10"/>
        <rFont val="Arial"/>
        <family val="2"/>
      </rPr>
      <t xml:space="preserve">VAT Miesięcznie</t>
    </r>
  </si>
  <si>
    <r>
      <rPr>
        <sz val="10"/>
        <rFont val="Arial"/>
        <family val="2"/>
      </rPr>
      <t xml:space="preserve">Suma podatku VAT za miesiąc (od sprzedaży i zakupów)</t>
    </r>
  </si>
  <si>
    <r>
      <rPr>
        <sz val="10"/>
        <rFont val="Arial"/>
        <family val="2"/>
      </rPr>
      <t xml:space="preserve">Bilans VAT przed płatnością</t>
    </r>
  </si>
  <si>
    <r>
      <rPr>
        <sz val="10"/>
        <rFont val="Arial"/>
        <family val="2"/>
      </rPr>
      <t xml:space="preserve">Miesięcznie płatny VAT bierze pod uwagę bilans VAT miesiąca poprzedzającego. Jeśli wartość jest ujemna, na dany miesiąc występuje płatny VAT. Korespondującą kwotę należy wpisać, jako należny VAT, w pozycji VAT (wiersz 69). I odpowiednio, jeśli wartość jest dodatnia, nie ma należnego VAT za dany miesiąc. 
Wprowadź bilans VAT za drugi miesiąc jako </t>
    </r>
    <r>
      <rPr>
        <sz val="10"/>
        <rFont val="Arial"/>
        <family val="2"/>
        <i/>
      </rPr>
      <t xml:space="preserve">Bilans VAT przed płatnością.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</si>
  <si>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VAT opłacony</t>
    </r>
  </si>
  <si>
    <r>
      <rPr>
        <sz val="10"/>
        <rFont val="Arial"/>
        <family val="2"/>
      </rPr>
      <t xml:space="preserve">Płatny VAT zostanie przeniesiony jako koszt, do wiersza 69. VAT wprowadzany jest jako wartość dodatnia (jeśli płatny) lub ujemna (jeśli zwracany)</t>
    </r>
  </si>
  <si>
    <r>
      <rPr>
        <sz val="10"/>
        <rFont val="Arial"/>
        <family val="2"/>
        <b/>
      </rPr>
      <t xml:space="preserve">Wykresy obliczeń przepływów pieniężnych</t>
    </r>
  </si>
  <si>
    <r>
      <rPr>
        <sz val="10"/>
        <rFont val="Arial"/>
        <family val="2"/>
        <b/>
      </rPr>
      <t xml:space="preserve">Wykres</t>
    </r>
  </si>
  <si>
    <r>
      <rPr>
        <sz val="10"/>
        <rFont val="Arial"/>
        <family val="2"/>
      </rPr>
      <t xml:space="preserve">Wyniki obliczeń przepływów pieniężnych (łącznie)</t>
    </r>
  </si>
  <si>
    <r>
      <rPr/>
      <t xml:space="preserve">Wykres </t>
    </r>
    <r>
      <rPr>
        <sz val="10"/>
        <rFont val="Arial"/>
        <family val="2"/>
        <i/>
      </rPr>
      <t xml:space="preserve">Wyniki obliczeń przepływów pieniężnych</t>
    </r>
    <r>
      <rPr>
        <sz val="10"/>
        <rFont val="Arial"/>
        <family val="2"/>
      </rPr>
      <t xml:space="preserve"> ilustruje opracowanie wyniku obliczeń przepływów pieniężnych przez 12 miesięcy. Wynik dzielony jest na sam wynik działalności, a także wynik, w którym zawierają się także pożyczki, granty, i nakłady inwestycyjne. Informacje dla wykresu są pozyskiwane na bazie pozycji </t>
    </r>
    <r>
      <rPr>
        <sz val="10"/>
        <rFont val="Arial"/>
        <family val="2"/>
        <i/>
      </rPr>
      <t xml:space="preserve">Rezultat obliczeń przepływów pieniężnych.</t>
    </r>
    <r>
      <rPr>
        <sz val="10"/>
        <rFont val="Arial"/>
        <family val="2"/>
      </rPr>
      <t xml:space="preserve">
Uwaga. Wyniki obliczeń przepływów pieniężnych mogą znacząco różnić się od wyników księgowych. Wyniki w zakresie przepływów pieniężnych obejmują inwestycje, jednak nie amortyzację, przychód i koszty - w oparciu o ruchy wartości waluty, a nie na bazie rozliczeń międzyokresowych, i tak dalej.</t>
    </r>
  </si>
  <si>
    <r>
      <rPr/>
      <t xml:space="preserve">Wykres </t>
    </r>
    <r>
      <rPr>
        <sz val="10"/>
        <rFont val="Arial"/>
        <family val="2"/>
        <i/>
      </rPr>
      <t xml:space="preserve">Gotówka </t>
    </r>
    <r>
      <rPr>
        <sz val="10"/>
        <rFont val="Arial"/>
        <family val="2"/>
      </rPr>
      <t xml:space="preserve">ilustruje sytuację gotówkową na przestrzeni 12 miesięcy Sytuacja gotówkowa przedstawiana jest na bazie czystych przychodów z działalności, wraz z grantami, pożyczkami, i inwestycjami. Informacje dla wykresu są pobierane z pozycji „gotówka”, na koniec obliczeń.</t>
    </r>
  </si>
  <si>
    <r>
      <rPr/>
      <t xml:space="preserve">Wykres ilustruje wyniki księgowania, miesiąc po miesiącu.  Informacja dla wykresu jest pobierana z pozycji </t>
    </r>
    <r>
      <rPr>
        <sz val="10"/>
        <rFont val="Arial"/>
        <family val="2"/>
        <i/>
      </rPr>
      <t xml:space="preserve">Wyniki księgowe</t>
    </r>
  </si>
  <si>
    <r>
      <rPr>
        <sz val="10"/>
        <rFont val="Arial"/>
        <family val="2"/>
      </rPr>
      <t xml:space="preserve">Kapitał własny</t>
    </r>
  </si>
  <si>
    <r>
      <rPr/>
      <t xml:space="preserve">Wykres ilustruje jakim kapitałem dysponuje spółka, każdego miesiąca.  Informascja na wykresie jest pobierana z pozycji </t>
    </r>
    <r>
      <rPr>
        <sz val="10"/>
        <rFont val="Arial"/>
        <family val="2"/>
        <i/>
      </rPr>
      <t xml:space="preserve">Kapitał własny na koniec miesiąca</t>
    </r>
  </si>
  <si>
    <r>
      <rPr>
        <sz val="10"/>
        <rFont val="Arial"/>
        <family val="2"/>
      </rPr>
      <t xml:space="preserve">Cele vs. faktyczna dostępność gotówki</t>
    </r>
  </si>
  <si>
    <r>
      <rPr/>
      <t xml:space="preserve">Wykres przedstawia porównanie między celami gotówkowymi, a faktyczną dostępnością</t>
    </r>
  </si>
  <si>
    <r>
      <rPr/>
      <t xml:space="preserve">Wykres ilustruje i zestawia zdolność spółki do pokrycia bieżących zobowiązań gotóką, z kosztami ostatnich 3 miesięcy.  
Powyżej 2,0: Ilość gotówki wystarczająca na ponad 6 miesięcy
1,0‒2,0: Ilość gotówki wystarczająca na 3-6 miesięcy
0,3‒1,0: Ilość gotówki wystarczająca na 1-3 miesięcy
Poniżej 0,3: Ilość gotówki wystarczająca na mniej niż miesiąc
Obliczenia: gotówka na koniec miesiąca / koszty ostatnich 3 miesięcy</t>
    </r>
  </si>
  <si>
    <r>
      <rPr>
        <sz val="10"/>
        <rFont val="Arial"/>
        <family val="2"/>
        <b/>
        <i/>
      </rPr>
      <t xml:space="preserve">Rok 1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</si>
  <si>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</si>
  <si>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</si>
  <si>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</si>
  <si>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</si>
  <si>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</si>
  <si>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</si>
  <si>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</si>
  <si>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</si>
  <si>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</si>
  <si>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</si>
  <si>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</si>
  <si>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</si>
  <si>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</si>
  <si>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</si>
  <si>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</si>
  <si>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</si>
  <si>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</si>
  <si>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</si>
  <si>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</si>
  <si>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</si>
  <si>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</si>
  <si>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</si>
  <si>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</si>
  <si>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  <i/>
      </rPr>
      <t xml:space="preserve">Suma</t>
    </r>
  </si>
  <si>
    <r>
      <rPr>
        <sz val="10"/>
        <rFont val="Arial"/>
        <family val="2"/>
        <b/>
        <i/>
      </rPr>
      <t xml:space="preserve">Na miesiąc</t>
    </r>
  </si>
  <si>
    <r>
      <rPr>
        <sz val="10"/>
        <rFont val="Arial"/>
        <family val="2"/>
      </rPr>
      <t xml:space="preserve">1. Miesiąc</t>
    </r>
  </si>
  <si>
    <r>
      <rPr>
        <sz val="10"/>
        <rFont val="Arial"/>
        <family val="2"/>
      </rPr>
      <t xml:space="preserve">2. Miesiąc</t>
    </r>
  </si>
  <si>
    <r>
      <rPr>
        <sz val="10"/>
        <rFont val="Arial"/>
        <family val="2"/>
      </rPr>
      <t xml:space="preserve">3. Miesiąc</t>
    </r>
  </si>
  <si>
    <r>
      <rPr>
        <sz val="10"/>
        <rFont val="Arial"/>
        <family val="2"/>
      </rPr>
      <t xml:space="preserve">4. Miesiąc</t>
    </r>
  </si>
  <si>
    <r>
      <rPr>
        <sz val="10"/>
        <rFont val="Arial"/>
        <family val="2"/>
      </rPr>
      <t xml:space="preserve">5. Miesiąc</t>
    </r>
  </si>
  <si>
    <r>
      <rPr>
        <sz val="10"/>
        <rFont val="Arial"/>
        <family val="2"/>
      </rPr>
      <t xml:space="preserve">6. Miesiąc</t>
    </r>
  </si>
  <si>
    <r>
      <rPr>
        <sz val="10"/>
        <rFont val="Arial"/>
        <family val="2"/>
      </rPr>
      <t xml:space="preserve">7. Miesiąc</t>
    </r>
  </si>
  <si>
    <r>
      <rPr>
        <sz val="10"/>
        <rFont val="Arial"/>
        <family val="2"/>
      </rPr>
      <t xml:space="preserve">8. Miesiąc</t>
    </r>
  </si>
  <si>
    <r>
      <rPr>
        <sz val="10"/>
        <rFont val="Arial"/>
        <family val="2"/>
      </rPr>
      <t xml:space="preserve">9. Miesiąc</t>
    </r>
  </si>
  <si>
    <r>
      <rPr>
        <sz val="10"/>
        <rFont val="Arial"/>
        <family val="2"/>
      </rPr>
      <t xml:space="preserve">10. Miesiąc</t>
    </r>
  </si>
  <si>
    <r>
      <rPr>
        <sz val="10"/>
        <rFont val="Arial"/>
        <family val="2"/>
      </rPr>
      <t xml:space="preserve">11. Miesiąc</t>
    </r>
  </si>
  <si>
    <r>
      <rPr>
        <sz val="10"/>
        <rFont val="Arial"/>
        <family val="2"/>
      </rPr>
      <t xml:space="preserve">12. Miesiąc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</si>
  <si>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</si>
  <si>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</si>
  <si>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</si>
  <si>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</si>
  <si>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</si>
  <si>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</si>
  <si>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</si>
  <si>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</si>
  <si>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</si>
  <si>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</si>
  <si>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</rPr>
      <t xml:space="preserve">Produkt lub grupa klientów </t>
    </r>
  </si>
  <si>
    <r>
      <rPr>
        <sz val="10"/>
        <rFont val="Arial"/>
        <family val="2"/>
        <b/>
      </rPr>
      <t xml:space="preserve">łącznie</t>
    </r>
  </si>
  <si>
    <r>
      <rPr>
        <sz val="10"/>
        <rFont val="Arial"/>
        <family val="2"/>
        <b/>
      </rPr>
      <t xml:space="preserve">łącznie</t>
    </r>
  </si>
  <si>
    <r>
      <rPr>
        <sz val="10"/>
        <rFont val="Arial"/>
        <family val="2"/>
        <b/>
      </rPr>
      <t xml:space="preserve">Różnica +/-</t>
    </r>
  </si>
  <si>
    <r>
      <rPr>
        <sz val="10"/>
        <rFont val="Arial"/>
        <family val="2"/>
        <b/>
      </rPr>
      <t xml:space="preserve">Różnica +/-</t>
    </r>
  </si>
  <si>
    <r>
      <rPr>
        <sz val="10"/>
        <rFont val="Arial"/>
        <family val="2"/>
        <b/>
      </rPr>
      <t xml:space="preserve">Różnica +/-</t>
    </r>
  </si>
  <si>
    <r>
      <rPr>
        <sz val="10"/>
        <rFont val="Arial"/>
        <family val="2"/>
      </rPr>
      <t xml:space="preserve">UWAGA! Wiersz na miesiąc </t>
    </r>
  </si>
  <si>
    <r>
      <rPr>
        <sz val="10"/>
        <rFont val="Arial"/>
        <family val="2"/>
      </rPr>
      <t xml:space="preserve">dotyczy średniej wartości dla 12 miesięcy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</si>
  <si>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</si>
  <si>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</si>
  <si>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</si>
  <si>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</si>
  <si>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</si>
  <si>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</si>
  <si>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</si>
  <si>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</si>
  <si>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</si>
  <si>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</si>
  <si>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</si>
  <si>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</si>
  <si>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</si>
  <si>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</si>
  <si>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</si>
  <si>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</si>
  <si>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</si>
  <si>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</si>
  <si>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</si>
  <si>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</si>
  <si>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</si>
  <si>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</si>
  <si>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</si>
  <si>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</si>
  <si>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</rPr>
      <t xml:space="preserve">- Gotówka na start</t>
    </r>
  </si>
  <si>
    <r>
      <rPr>
        <sz val="10"/>
        <rFont val="Arial"/>
        <family val="2"/>
        <b/>
      </rPr>
      <t xml:space="preserve">- Gotówka na koniec</t>
    </r>
  </si>
  <si>
    <r>
      <rPr>
        <sz val="10"/>
        <rFont val="Arial"/>
        <family val="2"/>
      </rPr>
      <t xml:space="preserve">- Gotówka na start</t>
    </r>
  </si>
  <si>
    <r>
      <rPr>
        <sz val="10"/>
        <rFont val="Arial"/>
        <family val="2"/>
        <b/>
      </rPr>
      <t xml:space="preserve">- Gotówka na koniec</t>
    </r>
  </si>
  <si>
    <r>
      <rPr/>
      <t xml:space="preserve">Zielony</t>
    </r>
  </si>
  <si>
    <r>
      <rPr/>
      <t xml:space="preserve">Instrukcje wykresów</t>
    </r>
  </si>
  <si>
    <r>
      <rPr>
        <sz val="10"/>
        <rFont val="Arial"/>
        <family val="2"/>
        <b/>
      </rPr>
      <t xml:space="preserve">Wyniki obliczeń przepływów pieniężnych (łącznie)</t>
    </r>
  </si>
  <si>
    <r>
      <rPr>
        <sz val="10"/>
        <rFont val="Arial"/>
        <family val="2"/>
        <b/>
      </rPr>
      <t xml:space="preserve">Gotówka (łącznie)</t>
    </r>
  </si>
  <si>
    <r>
      <rPr>
        <sz val="10"/>
        <rFont val="Arial"/>
        <family val="2"/>
        <b/>
      </rPr>
      <t xml:space="preserve">Wyniki księgowe (/Miesiąc)</t>
    </r>
  </si>
  <si>
    <r>
      <rPr>
        <sz val="10"/>
        <rFont val="Arial"/>
        <family val="2"/>
        <b/>
      </rPr>
      <t xml:space="preserve">Kapitał własny</t>
    </r>
  </si>
  <si>
    <r>
      <rPr>
        <sz val="10"/>
        <rFont val="Arial"/>
        <family val="2"/>
        <b/>
      </rPr>
      <t xml:space="preserve">Cele vs. faktyczna dostępność gotówki</t>
    </r>
  </si>
  <si>
    <r>
      <rPr>
        <sz val="10"/>
        <rFont val="Arial"/>
        <family val="2"/>
        <b/>
      </rPr>
      <t xml:space="preserve">Zasób gotówki wystarczający do pokrycia bieżących zobowiązań</t>
    </r>
  </si>
  <si>
    <r>
      <rPr>
        <sz val="10"/>
        <rFont val="Arial"/>
        <family val="2"/>
        <b/>
      </rPr>
      <t xml:space="preserve">Miesiąc</t>
    </r>
  </si>
  <si>
    <r>
      <rPr>
        <sz val="10"/>
        <rFont val="Arial"/>
        <family val="2"/>
        <b/>
      </rPr>
      <t xml:space="preserve">Indeks</t>
    </r>
  </si>
  <si>
    <r>
      <rPr>
        <sz val="10"/>
        <rFont val="Arial"/>
        <family val="2"/>
        <b/>
      </rPr>
      <t xml:space="preserve">Indeks</t>
    </r>
    <r>
      <rPr>
        <sz val="10"/>
        <rFont val="Arial"/>
        <family val="2"/>
      </rPr>
      <t xml:space="preserve"> 
</t>
    </r>
    <r>
      <rPr>
        <sz val="10"/>
        <rFont val="Arial"/>
        <family val="2"/>
        <b/>
      </rPr>
      <t xml:space="preserve">wartość</t>
    </r>
  </si>
  <si>
    <r>
      <rPr>
        <sz val="10"/>
        <rFont val="Arial"/>
        <family val="2"/>
        <b/>
      </rPr>
      <t xml:space="preserve">Opis</t>
    </r>
  </si>
  <si>
    <r>
      <rPr>
        <sz val="10"/>
        <rFont val="Arial"/>
        <family val="2"/>
        <b/>
      </rPr>
      <t xml:space="preserve">Kolor</t>
    </r>
  </si>
  <si>
    <r>
      <rPr/>
      <t xml:space="preserve">Ponad 2,0</t>
    </r>
  </si>
  <si>
    <r>
      <rPr/>
      <t xml:space="preserve">Ilość gotówki wystarczająca na ponad 6 miesięcy</t>
    </r>
  </si>
  <si>
    <r>
      <rPr/>
      <t xml:space="preserve">Zielony</t>
    </r>
  </si>
  <si>
    <r>
      <rPr/>
      <t xml:space="preserve">1,0‒2,0</t>
    </r>
  </si>
  <si>
    <r>
      <rPr/>
      <t xml:space="preserve">Ilość gotówki wystarczająca na 3-6 miesięcy</t>
    </r>
  </si>
  <si>
    <r>
      <rPr/>
      <t xml:space="preserve">Zielony</t>
    </r>
  </si>
  <si>
    <r>
      <rPr/>
      <t xml:space="preserve">0,3‒1,0</t>
    </r>
  </si>
  <si>
    <r>
      <rPr/>
      <t xml:space="preserve">Ilość gotówki wystarczająca na 1-3 miesięcy</t>
    </r>
  </si>
  <si>
    <r>
      <rPr/>
      <t xml:space="preserve">Żółty</t>
    </r>
  </si>
  <si>
    <r>
      <rPr/>
      <t xml:space="preserve">Poniżej 0,3</t>
    </r>
  </si>
  <si>
    <r>
      <rPr/>
      <t xml:space="preserve">Ilość gotówki wystarczająca na mniej niż miesiąc</t>
    </r>
  </si>
  <si>
    <r>
      <rPr/>
      <t xml:space="preserve">Czerwony</t>
    </r>
  </si>
  <si>
    <r>
      <rPr>
        <sz val="10"/>
        <rFont val="Arial"/>
        <family val="2"/>
        <b/>
      </rPr>
      <t xml:space="preserve">Metoda obliczeń</t>
    </r>
  </si>
  <si>
    <r>
      <rPr>
        <sz val="10"/>
        <rFont val="Arial"/>
        <family val="2"/>
      </rPr>
      <t xml:space="preserve">Gotówka / suma kosztów za upływający kwartał</t>
    </r>
  </si>
  <si>
    <r>
      <rPr>
        <sz val="10"/>
        <rFont val="Arial"/>
        <family val="2"/>
        <b/>
      </rPr>
      <t xml:space="preserve">Instrukcje</t>
    </r>
  </si>
  <si>
    <r>
      <rPr>
        <sz val="10"/>
        <rFont val="Arial"/>
        <family val="2"/>
      </rPr>
      <t xml:space="preserve">Gotówka</t>
    </r>
  </si>
  <si>
    <r>
      <rPr>
        <sz val="10"/>
        <rFont val="Arial"/>
        <family val="2"/>
      </rPr>
      <t xml:space="preserve">Wyniki księgowe</t>
    </r>
  </si>
  <si>
    <r>
      <rPr>
        <sz val="10"/>
        <rFont val="Arial"/>
        <family val="2"/>
      </rPr>
      <t xml:space="preserve">Zasób gotówki wystarczający do pokrycia bieżących zobowiązań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</si>
</sst>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name val="Arial"/>
    </font>
    <font>
      <b/>
      <u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u/>
      <sz val="10"/>
      <color indexed="12"/>
      <name val="Arial"/>
      <family val="2"/>
    </font>
    <font>
      <b/>
      <sz val="15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0"/>
      <color indexed="12"/>
      <name val="Arial"/>
      <family val="2"/>
    </font>
    <font>
      <sz val="10"/>
      <color indexed="9"/>
      <name val="Arial"/>
      <family val="2"/>
    </font>
    <font>
      <sz val="12"/>
      <name val="Arial"/>
      <family val="2"/>
    </font>
    <font>
      <sz val="8"/>
      <color indexed="81"/>
      <name val="Tahoma"/>
      <family val="2"/>
    </font>
    <font>
      <sz val="8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15">
    <xf numFmtId="0" fontId="0" fillId="0" borderId="0" xfId="0"/>
    <xf numFmtId="4" fontId="3" fillId="0" borderId="0" xfId="0" applyNumberFormat="1" applyFont="1"/>
    <xf numFmtId="0" fontId="3" fillId="0" borderId="0" xfId="0" applyFont="1"/>
    <xf numFmtId="3" fontId="3" fillId="0" borderId="0" xfId="0" applyNumberFormat="1" applyFont="1"/>
    <xf numFmtId="4" fontId="2" fillId="0" borderId="0" xfId="0" quotePrefix="1" applyNumberFormat="1" applyFont="1" applyAlignment="1">
      <alignment horizontal="right"/>
    </xf>
    <xf numFmtId="4" fontId="2" fillId="0" borderId="1" xfId="0" quotePrefix="1" applyNumberFormat="1" applyFont="1" applyBorder="1" applyAlignment="1">
      <alignment horizontal="right"/>
    </xf>
    <xf numFmtId="0" fontId="4" fillId="0" borderId="0" xfId="0" applyFont="1"/>
    <xf numFmtId="4" fontId="3" fillId="0" borderId="1" xfId="0" applyNumberFormat="1" applyFont="1" applyBorder="1"/>
    <xf numFmtId="4" fontId="3" fillId="0" borderId="1" xfId="0" applyNumberFormat="1" applyFont="1" applyBorder="1" applyAlignment="1">
      <alignment horizontal="right"/>
    </xf>
    <xf numFmtId="0" fontId="3" fillId="2" borderId="2" xfId="0" applyFont="1" applyFill="1" applyBorder="1"/>
    <xf numFmtId="4" fontId="3" fillId="2" borderId="2" xfId="0" applyNumberFormat="1" applyFont="1" applyFill="1" applyBorder="1"/>
    <xf numFmtId="4" fontId="3" fillId="2" borderId="3" xfId="0" applyNumberFormat="1" applyFont="1" applyFill="1" applyBorder="1"/>
    <xf numFmtId="0" fontId="3" fillId="0" borderId="4" xfId="0" applyFont="1" applyBorder="1"/>
    <xf numFmtId="4" fontId="4" fillId="0" borderId="4" xfId="0" applyNumberFormat="1" applyFont="1" applyBorder="1" applyAlignment="1">
      <alignment horizontal="center"/>
    </xf>
    <xf numFmtId="4" fontId="5" fillId="2" borderId="4" xfId="0" applyNumberFormat="1" applyFont="1" applyFill="1" applyBorder="1" applyAlignment="1">
      <alignment horizontal="center"/>
    </xf>
    <xf numFmtId="0" fontId="4" fillId="0" borderId="4" xfId="0" applyFont="1" applyBorder="1"/>
    <xf numFmtId="4" fontId="3" fillId="0" borderId="4" xfId="0" applyNumberFormat="1" applyFont="1" applyBorder="1"/>
    <xf numFmtId="0" fontId="2" fillId="0" borderId="4" xfId="0" applyFont="1" applyBorder="1"/>
    <xf numFmtId="4" fontId="4" fillId="0" borderId="4" xfId="0" applyNumberFormat="1" applyFont="1" applyBorder="1"/>
    <xf numFmtId="0" fontId="3" fillId="2" borderId="4" xfId="0" applyFont="1" applyFill="1" applyBorder="1"/>
    <xf numFmtId="4" fontId="4" fillId="2" borderId="4" xfId="0" applyNumberFormat="1" applyFont="1" applyFill="1" applyBorder="1"/>
    <xf numFmtId="0" fontId="3" fillId="0" borderId="4" xfId="0" quotePrefix="1" applyFont="1" applyBorder="1"/>
    <xf numFmtId="4" fontId="4" fillId="0" borderId="4" xfId="0" applyNumberFormat="1" applyFont="1" applyBorder="1" applyAlignment="1">
      <alignment horizontal="right"/>
    </xf>
    <xf numFmtId="0" fontId="4" fillId="2" borderId="0" xfId="0" applyFont="1" applyFill="1"/>
    <xf numFmtId="4" fontId="3" fillId="2" borderId="0" xfId="0" applyNumberFormat="1" applyFont="1" applyFill="1"/>
    <xf numFmtId="4" fontId="4" fillId="2" borderId="0" xfId="0" applyNumberFormat="1" applyFont="1" applyFill="1"/>
    <xf numFmtId="4" fontId="0" fillId="0" borderId="0" xfId="0" applyNumberFormat="1"/>
    <xf numFmtId="0" fontId="0" fillId="0" borderId="5" xfId="0" applyBorder="1" applyAlignment="1">
      <alignment horizontal="left"/>
    </xf>
    <xf numFmtId="3" fontId="3" fillId="0" borderId="6" xfId="0" applyNumberFormat="1" applyFont="1" applyBorder="1"/>
    <xf numFmtId="4" fontId="3" fillId="0" borderId="6" xfId="0" applyNumberFormat="1" applyFont="1" applyBorder="1"/>
    <xf numFmtId="4" fontId="0" fillId="2" borderId="5" xfId="0" applyNumberFormat="1" applyFill="1" applyBorder="1" applyAlignment="1">
      <alignment horizontal="left"/>
    </xf>
    <xf numFmtId="0" fontId="4" fillId="0" borderId="5" xfId="0" applyFont="1" applyBorder="1"/>
    <xf numFmtId="0" fontId="4" fillId="0" borderId="5" xfId="0" applyFont="1" applyBorder="1" applyAlignment="1">
      <alignment wrapText="1"/>
    </xf>
    <xf numFmtId="0" fontId="0" fillId="0" borderId="5" xfId="0" applyBorder="1"/>
    <xf numFmtId="4" fontId="3" fillId="3" borderId="4" xfId="0" applyNumberFormat="1" applyFont="1" applyFill="1" applyBorder="1"/>
    <xf numFmtId="4" fontId="3" fillId="3" borderId="0" xfId="0" applyNumberFormat="1" applyFont="1" applyFill="1"/>
    <xf numFmtId="0" fontId="3" fillId="2" borderId="0" xfId="0" applyFont="1" applyFill="1"/>
    <xf numFmtId="4" fontId="3" fillId="0" borderId="0" xfId="0" applyNumberFormat="1" applyFont="1" applyAlignment="1">
      <alignment horizontal="right"/>
    </xf>
    <xf numFmtId="4" fontId="4" fillId="0" borderId="0" xfId="0" applyNumberFormat="1" applyFont="1"/>
    <xf numFmtId="0" fontId="0" fillId="4" borderId="0" xfId="0" applyFill="1"/>
    <xf numFmtId="0" fontId="7" fillId="4" borderId="0" xfId="0" applyFont="1" applyFill="1"/>
    <xf numFmtId="0" fontId="8" fillId="4" borderId="0" xfId="0" applyFont="1" applyFill="1"/>
    <xf numFmtId="0" fontId="4" fillId="4" borderId="0" xfId="0" applyFont="1" applyFill="1"/>
    <xf numFmtId="0" fontId="9" fillId="4" borderId="0" xfId="0" applyFont="1" applyFill="1"/>
    <xf numFmtId="0" fontId="0" fillId="4" borderId="7" xfId="0" applyFill="1" applyBorder="1"/>
    <xf numFmtId="14" fontId="0" fillId="4" borderId="8" xfId="0" applyNumberFormat="1" applyFill="1" applyBorder="1" applyAlignment="1">
      <alignment horizontal="left"/>
    </xf>
    <xf numFmtId="0" fontId="4" fillId="0" borderId="0" xfId="0" applyFont="1" applyAlignment="1">
      <alignment vertical="top"/>
    </xf>
    <xf numFmtId="4" fontId="5" fillId="2" borderId="2" xfId="0" applyNumberFormat="1" applyFont="1" applyFill="1" applyBorder="1" applyAlignment="1">
      <alignment horizontal="center"/>
    </xf>
    <xf numFmtId="4" fontId="3" fillId="4" borderId="4" xfId="0" applyNumberFormat="1" applyFont="1" applyFill="1" applyBorder="1"/>
    <xf numFmtId="0" fontId="4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0" xfId="0" applyFont="1" applyAlignment="1">
      <alignment vertical="top"/>
    </xf>
    <xf numFmtId="0" fontId="4" fillId="2" borderId="9" xfId="0" applyFont="1" applyFill="1" applyBorder="1" applyAlignment="1">
      <alignment vertical="top"/>
    </xf>
    <xf numFmtId="0" fontId="3" fillId="2" borderId="2" xfId="0" applyFont="1" applyFill="1" applyBorder="1" applyAlignment="1">
      <alignment vertical="top"/>
    </xf>
    <xf numFmtId="0" fontId="3" fillId="0" borderId="4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4" fillId="2" borderId="4" xfId="0" applyFont="1" applyFill="1" applyBorder="1" applyAlignment="1">
      <alignment vertical="top"/>
    </xf>
    <xf numFmtId="0" fontId="3" fillId="2" borderId="4" xfId="0" applyFont="1" applyFill="1" applyBorder="1" applyAlignment="1">
      <alignment vertical="top"/>
    </xf>
    <xf numFmtId="0" fontId="1" fillId="0" borderId="4" xfId="0" applyFont="1" applyBorder="1" applyAlignment="1">
      <alignment vertical="top"/>
    </xf>
    <xf numFmtId="3" fontId="3" fillId="2" borderId="4" xfId="0" applyNumberFormat="1" applyFont="1" applyFill="1" applyBorder="1" applyAlignment="1">
      <alignment vertical="top"/>
    </xf>
    <xf numFmtId="3" fontId="3" fillId="0" borderId="0" xfId="0" applyNumberFormat="1" applyFont="1" applyAlignment="1">
      <alignment vertical="top"/>
    </xf>
    <xf numFmtId="0" fontId="4" fillId="2" borderId="0" xfId="0" applyFont="1" applyFill="1" applyAlignment="1">
      <alignment vertical="top"/>
    </xf>
    <xf numFmtId="3" fontId="4" fillId="2" borderId="0" xfId="0" applyNumberFormat="1" applyFont="1" applyFill="1" applyAlignment="1">
      <alignment vertical="top"/>
    </xf>
    <xf numFmtId="3" fontId="3" fillId="0" borderId="4" xfId="0" applyNumberFormat="1" applyFont="1" applyBorder="1" applyAlignment="1">
      <alignment vertical="top"/>
    </xf>
    <xf numFmtId="0" fontId="3" fillId="0" borderId="4" xfId="0" quotePrefix="1" applyFont="1" applyBorder="1" applyAlignment="1">
      <alignment vertical="top"/>
    </xf>
    <xf numFmtId="3" fontId="4" fillId="0" borderId="0" xfId="0" applyNumberFormat="1" applyFont="1" applyAlignment="1">
      <alignment vertical="top"/>
    </xf>
    <xf numFmtId="0" fontId="3" fillId="0" borderId="6" xfId="0" applyFont="1" applyBorder="1" applyAlignment="1">
      <alignment vertical="top"/>
    </xf>
    <xf numFmtId="0" fontId="4" fillId="0" borderId="6" xfId="0" applyFont="1" applyBorder="1" applyAlignment="1">
      <alignment vertical="top"/>
    </xf>
    <xf numFmtId="3" fontId="3" fillId="0" borderId="6" xfId="0" applyNumberFormat="1" applyFont="1" applyBorder="1" applyAlignment="1">
      <alignment vertical="top"/>
    </xf>
    <xf numFmtId="49" fontId="3" fillId="0" borderId="0" xfId="0" applyNumberFormat="1" applyFont="1" applyAlignment="1">
      <alignment vertical="top"/>
    </xf>
    <xf numFmtId="49" fontId="4" fillId="0" borderId="0" xfId="0" applyNumberFormat="1" applyFont="1" applyAlignment="1">
      <alignment vertical="top"/>
    </xf>
    <xf numFmtId="0" fontId="3" fillId="2" borderId="0" xfId="0" applyFont="1" applyFill="1" applyAlignment="1">
      <alignment vertical="top"/>
    </xf>
    <xf numFmtId="49" fontId="3" fillId="2" borderId="0" xfId="0" applyNumberFormat="1" applyFont="1" applyFill="1" applyAlignment="1">
      <alignment vertical="top"/>
    </xf>
    <xf numFmtId="0" fontId="0" fillId="0" borderId="5" xfId="0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4" fillId="2" borderId="5" xfId="0" applyFont="1" applyFill="1" applyBorder="1" applyAlignment="1">
      <alignment vertical="top" wrapText="1"/>
    </xf>
    <xf numFmtId="0" fontId="12" fillId="0" borderId="0" xfId="0" applyFont="1"/>
    <xf numFmtId="0" fontId="12" fillId="0" borderId="0" xfId="0" applyFont="1" applyAlignment="1">
      <alignment vertical="top"/>
    </xf>
    <xf numFmtId="0" fontId="11" fillId="0" borderId="0" xfId="0" applyFont="1"/>
    <xf numFmtId="0" fontId="6" fillId="0" borderId="0" xfId="1" applyAlignment="1" applyProtection="1"/>
    <xf numFmtId="0" fontId="3" fillId="0" borderId="5" xfId="0" applyFont="1" applyBorder="1" applyAlignment="1">
      <alignment vertical="top"/>
    </xf>
    <xf numFmtId="0" fontId="10" fillId="0" borderId="5" xfId="0" applyFont="1" applyBorder="1" applyAlignment="1">
      <alignment vertical="top" wrapText="1"/>
    </xf>
    <xf numFmtId="3" fontId="3" fillId="0" borderId="5" xfId="0" applyNumberFormat="1" applyFont="1" applyBorder="1" applyAlignment="1">
      <alignment vertical="top"/>
    </xf>
    <xf numFmtId="49" fontId="3" fillId="0" borderId="5" xfId="0" applyNumberFormat="1" applyFont="1" applyBorder="1" applyAlignment="1">
      <alignment vertical="top"/>
    </xf>
    <xf numFmtId="3" fontId="3" fillId="0" borderId="5" xfId="0" applyNumberFormat="1" applyFont="1" applyBorder="1" applyAlignment="1">
      <alignment vertical="top" wrapText="1"/>
    </xf>
    <xf numFmtId="0" fontId="13" fillId="0" borderId="4" xfId="1" applyFont="1" applyBorder="1" applyAlignment="1" applyProtection="1">
      <alignment vertical="top"/>
    </xf>
    <xf numFmtId="0" fontId="13" fillId="0" borderId="4" xfId="1" applyFont="1" applyFill="1" applyBorder="1" applyAlignment="1" applyProtection="1">
      <alignment vertical="top"/>
    </xf>
    <xf numFmtId="0" fontId="13" fillId="0" borderId="0" xfId="1" applyFont="1" applyBorder="1" applyAlignment="1" applyProtection="1">
      <alignment vertical="top"/>
    </xf>
    <xf numFmtId="3" fontId="13" fillId="0" borderId="0" xfId="1" applyNumberFormat="1" applyFont="1" applyFill="1" applyBorder="1" applyAlignment="1" applyProtection="1">
      <alignment vertical="top"/>
    </xf>
    <xf numFmtId="49" fontId="13" fillId="0" borderId="0" xfId="1" applyNumberFormat="1" applyFont="1" applyFill="1" applyBorder="1" applyAlignment="1" applyProtection="1">
      <alignment vertical="top"/>
    </xf>
    <xf numFmtId="0" fontId="13" fillId="2" borderId="0" xfId="1" applyFont="1" applyFill="1" applyBorder="1" applyAlignment="1" applyProtection="1">
      <alignment vertical="top"/>
    </xf>
    <xf numFmtId="3" fontId="3" fillId="2" borderId="0" xfId="0" applyNumberFormat="1" applyFont="1" applyFill="1" applyAlignment="1">
      <alignment vertical="top"/>
    </xf>
    <xf numFmtId="3" fontId="3" fillId="2" borderId="0" xfId="0" applyNumberFormat="1" applyFont="1" applyFill="1"/>
    <xf numFmtId="0" fontId="6" fillId="0" borderId="0" xfId="1" applyAlignment="1" applyProtection="1">
      <alignment horizontal="right" vertical="top"/>
    </xf>
    <xf numFmtId="3" fontId="4" fillId="4" borderId="0" xfId="0" applyNumberFormat="1" applyFont="1" applyFill="1"/>
    <xf numFmtId="3" fontId="3" fillId="4" borderId="0" xfId="0" applyNumberFormat="1" applyFont="1" applyFill="1"/>
    <xf numFmtId="9" fontId="4" fillId="4" borderId="0" xfId="0" applyNumberFormat="1" applyFont="1" applyFill="1"/>
    <xf numFmtId="4" fontId="4" fillId="3" borderId="4" xfId="0" applyNumberFormat="1" applyFont="1" applyFill="1" applyBorder="1"/>
    <xf numFmtId="2" fontId="3" fillId="0" borderId="0" xfId="0" applyNumberFormat="1" applyFont="1"/>
    <xf numFmtId="0" fontId="14" fillId="0" borderId="0" xfId="0" applyFont="1" applyAlignment="1">
      <alignment vertical="top"/>
    </xf>
    <xf numFmtId="9" fontId="4" fillId="3" borderId="0" xfId="0" applyNumberFormat="1" applyFont="1" applyFill="1"/>
    <xf numFmtId="0" fontId="15" fillId="0" borderId="0" xfId="0" applyFont="1"/>
    <xf numFmtId="4" fontId="3" fillId="5" borderId="0" xfId="0" applyNumberFormat="1" applyFont="1" applyFill="1"/>
    <xf numFmtId="4" fontId="3" fillId="6" borderId="4" xfId="0" applyNumberFormat="1" applyFont="1" applyFill="1" applyBorder="1"/>
    <xf numFmtId="0" fontId="18" fillId="0" borderId="4" xfId="0" applyFont="1" applyBorder="1" applyAlignment="1">
      <alignment vertical="top"/>
    </xf>
    <xf numFmtId="9" fontId="18" fillId="0" borderId="4" xfId="0" applyNumberFormat="1" applyFont="1" applyBorder="1" applyAlignment="1">
      <alignment vertical="top"/>
    </xf>
    <xf numFmtId="0" fontId="19" fillId="0" borderId="4" xfId="0" applyFont="1" applyBorder="1" applyAlignment="1">
      <alignment vertical="top"/>
    </xf>
    <xf numFmtId="0" fontId="6" fillId="0" borderId="4" xfId="1" applyBorder="1" applyAlignment="1" applyProtection="1">
      <alignment vertical="top"/>
    </xf>
    <xf numFmtId="0" fontId="6" fillId="0" borderId="0" xfId="1" applyAlignment="1" applyProtection="1">
      <alignment vertical="top"/>
    </xf>
    <xf numFmtId="3" fontId="6" fillId="0" borderId="0" xfId="1" applyNumberFormat="1" applyFill="1" applyBorder="1" applyAlignment="1" applyProtection="1">
      <alignment vertical="top"/>
    </xf>
    <xf numFmtId="0" fontId="6" fillId="0" borderId="0" xfId="1" applyBorder="1" applyAlignment="1" applyProtection="1">
      <alignment vertical="top"/>
    </xf>
    <xf numFmtId="0" fontId="19" fillId="0" borderId="0" xfId="0" applyFont="1" applyAlignment="1">
      <alignment vertical="top" wrapText="1"/>
    </xf>
    <xf numFmtId="0" fontId="3" fillId="4" borderId="0" xfId="0" applyFont="1" applyFill="1"/>
    <xf numFmtId="0" fontId="3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6">
    <dxf>
      <fill>
        <patternFill>
          <bgColor indexed="47"/>
        </patternFill>
      </fill>
    </dxf>
    <dxf>
      <fill>
        <patternFill>
          <bgColor indexed="26"/>
        </patternFill>
      </fill>
    </dxf>
    <dxf>
      <fill>
        <patternFill>
          <bgColor indexed="42"/>
        </patternFill>
      </fill>
    </dxf>
    <dxf>
      <fill>
        <patternFill>
          <bgColor indexed="47"/>
        </patternFill>
      </fill>
    </dxf>
    <dxf>
      <fill>
        <patternFill>
          <bgColor indexed="26"/>
        </patternFill>
      </fill>
    </dxf>
    <dxf>
      <fill>
        <patternFill>
          <bgColor indexed="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0"/>
    <c:plotArea>
      <c:layout>
        <c:manualLayout>
          <c:layoutTarget val="inner"/>
          <c:xMode val="edge"/>
          <c:yMode val="edge"/>
          <c:x val="7.6521739130434779E-2"/>
          <c:y val="7.8488372093023256E-2"/>
          <c:w val="0.62434782608695649"/>
          <c:h val="0.70348837209302328"/>
        </c:manualLayout>
      </c:layout>
      <c:lineChart>
        <c:grouping val="standard"/>
        <c:varyColors val="0"/>
        <c:ser>
          <c:idx val="0"/>
          <c:order val="0"/>
          <c:tx>
            <c:v>DZIAŁALNOŚĆ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'Gotówka'!$F$118:$Q$118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366-4ABC-9CBD-C6F7FB425770}"/>
            </c:ext>
          </c:extLst>
        </c:ser>
        <c:ser>
          <c:idx val="1"/>
          <c:order val="1"/>
          <c:tx>
            <c:v>DZIAŁALNOŚĆ + GRANTY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'Gotówka'!$F$119:$Q$119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66-4ABC-9CBD-C6F7FB425770}"/>
            </c:ext>
          </c:extLst>
        </c:ser>
        <c:ser>
          <c:idx val="2"/>
          <c:order val="2"/>
          <c:tx>
            <c:v>Wyniki operacyjne + granty + pożyczki</c:v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'Gotówka'!$F$120:$Q$120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366-4ABC-9CBD-C6F7FB425770}"/>
            </c:ext>
          </c:extLst>
        </c:ser>
        <c:ser>
          <c:idx val="3"/>
          <c:order val="3"/>
          <c:tx>
            <c:v>Wyniki operacyjne + granty + pożyczki + nakłady inwestycyjne</c:v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'Gotówka'!$F$121:$Q$121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366-4ABC-9CBD-C6F7FB4257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527007"/>
        <c:axId val="1"/>
      </c:lineChart>
      <c:catAx>
        <c:axId val="5595270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559527007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0956525722242836"/>
          <c:y val="0.31976748669128224"/>
          <c:w val="0.27304356588934231"/>
          <c:h val="0.2354651007607099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Narrow"/>
          <a:ea typeface="Arial Narrow"/>
          <a:cs typeface="Arial Narrow"/>
        </a:defRPr>
      </a:pPr>
      <a:endParaRPr lang="en-US"/>
    </a:p>
  </c:txPr>
  <c:printSettings>
    <c:headerFooter alignWithMargins="0"/>
    <c:pageMargins b="1" l="0.75" r="0.75" t="1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0"/>
    <c:plotArea>
      <c:layout>
        <c:manualLayout>
          <c:layoutTarget val="inner"/>
          <c:xMode val="edge"/>
          <c:yMode val="edge"/>
          <c:x val="0.12947189097103917"/>
          <c:y val="7.2254437226840829E-2"/>
          <c:w val="0.5706984667802385"/>
          <c:h val="0.71965419477933468"/>
        </c:manualLayout>
      </c:layout>
      <c:lineChart>
        <c:grouping val="standard"/>
        <c:varyColors val="0"/>
        <c:ser>
          <c:idx val="0"/>
          <c:order val="0"/>
          <c:tx>
            <c:v>DZIAŁALNOŚĆ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'Gotówka'!$F$107:$Q$107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BC-4657-8014-180DCF123E6D}"/>
            </c:ext>
          </c:extLst>
        </c:ser>
        <c:ser>
          <c:idx val="1"/>
          <c:order val="1"/>
          <c:tx>
            <c:v>DZIAŁALNOŚĆ + GRANTY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'Gotówka'!$F$111:$Q$111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BC-4657-8014-180DCF123E6D}"/>
            </c:ext>
          </c:extLst>
        </c:ser>
        <c:ser>
          <c:idx val="2"/>
          <c:order val="2"/>
          <c:tx>
            <c:v>Wyniki operacyjne + granty + pożyczki</c:v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'Gotówka'!$F$115:$Q$115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2BC-4657-8014-180DCF123E6D}"/>
            </c:ext>
          </c:extLst>
        </c:ser>
        <c:ser>
          <c:idx val="3"/>
          <c:order val="3"/>
          <c:tx>
            <c:v>Wyniki operacyjne + granty + pożyczki + nakłady inwestycyjne</c:v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'Gotówka'!$F$89:$Q$89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2BC-4657-8014-180DCF123E6D}"/>
            </c:ext>
          </c:extLst>
        </c:ser>
        <c:ser>
          <c:idx val="4"/>
          <c:order val="4"/>
          <c:tx>
            <c:v>Sprzedaż</c:v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'Gotówka'!$F$8:$Q$8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2BC-4657-8014-180DCF123E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397199"/>
        <c:axId val="1"/>
      </c:lineChart>
      <c:catAx>
        <c:axId val="56039719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560397199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1720609282813996"/>
          <c:y val="0.29190775310389572"/>
          <c:w val="0.26746169549319154"/>
          <c:h val="0.291907753103895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Narrow"/>
          <a:ea typeface="Arial Narrow"/>
          <a:cs typeface="Arial Narrow"/>
        </a:defRPr>
      </a:pPr>
      <a:endParaRPr lang="en-US"/>
    </a:p>
  </c:txPr>
  <c:printSettings>
    <c:headerFooter alignWithMargins="0"/>
    <c:pageMargins b="1" l="0.75" r="0.75" t="1" header="0.4921259845" footer="0.492125984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layout>
        <c:manualLayout>
          <c:xMode val="edge"/>
          <c:yMode val="edge"/>
          <c:x val="0.43033581864213877"/>
          <c:y val="3.45821478197578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656230462257606E-2"/>
          <c:y val="0.26224783861671469"/>
          <c:w val="0.66843148635824234"/>
          <c:h val="0.54466858789625361"/>
        </c:manualLayout>
      </c:layout>
      <c:lineChart>
        <c:grouping val="standard"/>
        <c:varyColors val="0"/>
        <c:ser>
          <c:idx val="0"/>
          <c:order val="0"/>
          <c:tx>
            <c:v>Wyniki księgowe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'Gotówka'!$F$97:$Q$97</c:f>
              <c:numCache>
                <c:formatCode>#,##0.00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45-49EA-AB55-243426B621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390959"/>
        <c:axId val="1"/>
      </c:lineChart>
      <c:catAx>
        <c:axId val="56039095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560390959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777901656098303"/>
          <c:y val="0.50144084930560151"/>
          <c:w val="0.20458597542563817"/>
          <c:h val="6.3400604336222632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20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Narrow"/>
          <a:ea typeface="Arial Narrow"/>
          <a:cs typeface="Arial Narrow"/>
        </a:defRPr>
      </a:pPr>
      <a:endParaRPr lang="en-US"/>
    </a:p>
  </c:txPr>
  <c:printSettings>
    <c:headerFooter alignWithMargins="0"/>
    <c:pageMargins b="1" l="0.75" r="0.75" t="1" header="0.4921259845" footer="0.492125984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0"/>
    <c:plotArea>
      <c:layout>
        <c:manualLayout>
          <c:layoutTarget val="inner"/>
          <c:xMode val="edge"/>
          <c:yMode val="edge"/>
          <c:x val="0.13157917279874726"/>
          <c:y val="0.16331658291457288"/>
          <c:w val="0.6456151411991865"/>
          <c:h val="0.65829145728643212"/>
        </c:manualLayout>
      </c:layout>
      <c:lineChart>
        <c:grouping val="standard"/>
        <c:varyColors val="0"/>
        <c:ser>
          <c:idx val="0"/>
          <c:order val="0"/>
          <c:tx>
            <c:v>Gotówka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'Gotówka'!$F$89:$Q$89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F3-4869-ADC2-53F8BFF21935}"/>
            </c:ext>
          </c:extLst>
        </c:ser>
        <c:ser>
          <c:idx val="1"/>
          <c:order val="1"/>
          <c:tx>
            <c:v>Cel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'Gotówka'!$F$98:$Q$98</c:f>
              <c:numCache>
                <c:formatCode>#,##0.00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F3-4869-ADC2-53F8BFF219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393039"/>
        <c:axId val="1"/>
      </c:lineChart>
      <c:catAx>
        <c:axId val="56039303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560393039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0175575764297069"/>
          <c:y val="0.44221115742885081"/>
          <c:w val="0.18245647111012531"/>
          <c:h val="0.1080402449693788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20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Arial Narrow"/>
          <a:ea typeface="Arial Narrow"/>
          <a:cs typeface="Arial Narrow"/>
        </a:defRPr>
      </a:pPr>
      <a:endParaRPr lang="en-US"/>
    </a:p>
  </c:txPr>
  <c:printSettings>
    <c:headerFooter alignWithMargins="0"/>
    <c:pageMargins b="1" l="0.75" r="0.75" t="1" header="0.4921259845" footer="0.492125984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layout>
        <c:manualLayout>
          <c:xMode val="edge"/>
          <c:yMode val="edge"/>
          <c:x val="0.44482206334088986"/>
          <c:y val="3.519064390455466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494125283622001E-2"/>
          <c:y val="0.26392961876832843"/>
          <c:w val="0.706282419124724"/>
          <c:h val="0.54252199413489732"/>
        </c:manualLayout>
      </c:layout>
      <c:lineChart>
        <c:grouping val="standard"/>
        <c:varyColors val="0"/>
        <c:ser>
          <c:idx val="0"/>
          <c:order val="0"/>
          <c:tx>
            <c:v>Kapitał własny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'Gotówka'!$F$95:$Q$95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A6C-41D1-A56A-3CB5BF685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396367"/>
        <c:axId val="1"/>
      </c:lineChart>
      <c:catAx>
        <c:axId val="56039636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560396367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0984784057018433"/>
          <c:y val="0.50146637653199333"/>
          <c:w val="0.17317504817860285"/>
          <c:h val="6.451608078904669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20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Narrow"/>
          <a:ea typeface="Arial Narrow"/>
          <a:cs typeface="Arial Narrow"/>
        </a:defRPr>
      </a:pPr>
      <a:endParaRPr lang="en-US"/>
    </a:p>
  </c:txPr>
  <c:printSettings>
    <c:headerFooter alignWithMargins="0"/>
    <c:pageMargins b="1" l="0.75" r="0.75" t="1" header="0.4921259845" footer="0.492125984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0"/>
    <c:plotArea>
      <c:layout>
        <c:manualLayout>
          <c:layoutTarget val="inner"/>
          <c:xMode val="edge"/>
          <c:yMode val="edge"/>
          <c:x val="7.3170847895782348E-2"/>
          <c:y val="7.8488372093023256E-2"/>
          <c:w val="0.62276521653521422"/>
          <c:h val="0.70348837209302328"/>
        </c:manualLayout>
      </c:layout>
      <c:lineChart>
        <c:grouping val="standard"/>
        <c:varyColors val="0"/>
        <c:ser>
          <c:idx val="0"/>
          <c:order val="0"/>
          <c:tx>
            <c:v>DZIAŁALNOŚĆ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'Gotówka'!$U$118:$AF$118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9A7-4DCE-8274-DC3F30F7F908}"/>
            </c:ext>
          </c:extLst>
        </c:ser>
        <c:ser>
          <c:idx val="1"/>
          <c:order val="1"/>
          <c:tx>
            <c:v>DZIAŁALNOŚĆ + GRANTY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'Gotówka'!$U$119:$AF$119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9A7-4DCE-8274-DC3F30F7F908}"/>
            </c:ext>
          </c:extLst>
        </c:ser>
        <c:ser>
          <c:idx val="2"/>
          <c:order val="2"/>
          <c:tx>
            <c:v>Wyniki operacyjne + granty + pożyczki</c:v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'Gotówka'!$U$120:$AF$120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9A7-4DCE-8274-DC3F30F7F908}"/>
            </c:ext>
          </c:extLst>
        </c:ser>
        <c:ser>
          <c:idx val="3"/>
          <c:order val="3"/>
          <c:tx>
            <c:v>Wyniki operacyjne + granty + pożyczki + nakłady inwestycyjne</c:v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'Gotówka'!$U$121:$AF$121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9A7-4DCE-8274-DC3F30F7F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393455"/>
        <c:axId val="1"/>
      </c:lineChart>
      <c:catAx>
        <c:axId val="56039345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560393455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2845649595594997"/>
          <c:y val="0.32267449619645"/>
          <c:w val="0.25528492462096397"/>
          <c:h val="0.2354651007607099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Narrow"/>
          <a:ea typeface="Arial Narrow"/>
          <a:cs typeface="Arial Narrow"/>
        </a:defRPr>
      </a:pPr>
      <a:endParaRPr lang="en-US"/>
    </a:p>
  </c:txPr>
  <c:printSettings>
    <c:headerFooter alignWithMargins="0"/>
    <c:pageMargins b="1" l="0.75" r="0.75" t="1" header="0.4921259845" footer="0.492125984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0"/>
    <c:plotArea>
      <c:layout>
        <c:manualLayout>
          <c:layoutTarget val="inner"/>
          <c:xMode val="edge"/>
          <c:yMode val="edge"/>
          <c:x val="0.13036031501286033"/>
          <c:y val="7.2254437226840829E-2"/>
          <c:w val="0.56946874452986351"/>
          <c:h val="0.71965419477933468"/>
        </c:manualLayout>
      </c:layout>
      <c:lineChart>
        <c:grouping val="standard"/>
        <c:varyColors val="0"/>
        <c:ser>
          <c:idx val="0"/>
          <c:order val="0"/>
          <c:tx>
            <c:v>DZIAŁALNOŚĆ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'Gotówka'!$U$107:$AF$107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471-437C-9F30-8763827DFE99}"/>
            </c:ext>
          </c:extLst>
        </c:ser>
        <c:ser>
          <c:idx val="1"/>
          <c:order val="1"/>
          <c:tx>
            <c:v>DZIAŁALNOŚĆ + GRANTY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'Gotówka'!$U$111:$AF$111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471-437C-9F30-8763827DFE99}"/>
            </c:ext>
          </c:extLst>
        </c:ser>
        <c:ser>
          <c:idx val="2"/>
          <c:order val="2"/>
          <c:tx>
            <c:v>Wyniki operacyjne + granty + pożyczki</c:v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'Gotówka'!$U$115:$AF$115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471-437C-9F30-8763827DFE99}"/>
            </c:ext>
          </c:extLst>
        </c:ser>
        <c:ser>
          <c:idx val="3"/>
          <c:order val="3"/>
          <c:tx>
            <c:v>Wyniki operacyjne + granty + pożyczki + nakłady inwestycyjne</c:v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'Gotówka'!$U$89:$AF$89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471-437C-9F30-8763827DFE99}"/>
            </c:ext>
          </c:extLst>
        </c:ser>
        <c:ser>
          <c:idx val="4"/>
          <c:order val="4"/>
          <c:tx>
            <c:v>Sprzedaż</c:v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'Gotówka'!#REF!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471-437C-9F30-8763827DFE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394287"/>
        <c:axId val="1"/>
      </c:lineChart>
      <c:catAx>
        <c:axId val="56039428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560394287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1526637483567568"/>
          <c:y val="0.29190775310389572"/>
          <c:w val="0.26929694029210205"/>
          <c:h val="0.291907753103895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Narrow"/>
          <a:ea typeface="Arial Narrow"/>
          <a:cs typeface="Arial Narrow"/>
        </a:defRPr>
      </a:pPr>
      <a:endParaRPr lang="en-US"/>
    </a:p>
  </c:txPr>
  <c:printSettings>
    <c:headerFooter alignWithMargins="0"/>
    <c:pageMargins b="1" l="0.75" r="0.75" t="1" header="0.4921259845" footer="0.4921259845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layout>
        <c:manualLayout>
          <c:xMode val="edge"/>
          <c:yMode val="edge"/>
          <c:x val="0.43492627057981392"/>
          <c:y val="3.45821478197578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077493594822773E-2"/>
          <c:y val="0.26224783861671469"/>
          <c:w val="0.69028062117147371"/>
          <c:h val="0.54466858789625361"/>
        </c:manualLayout>
      </c:layout>
      <c:lineChart>
        <c:grouping val="standard"/>
        <c:varyColors val="0"/>
        <c:ser>
          <c:idx val="0"/>
          <c:order val="0"/>
          <c:tx>
            <c:v>Wyniki księgowe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'Gotówka'!$U$97:$AF$97</c:f>
              <c:numCache>
                <c:formatCode>#,##0.00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D7E-4BE9-85D7-2D83C932C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618095"/>
        <c:axId val="1"/>
      </c:lineChart>
      <c:catAx>
        <c:axId val="55961809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559618095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9242237695494677"/>
          <c:y val="0.50144084930560151"/>
          <c:w val="0.19110388060996508"/>
          <c:h val="6.3400604336222632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20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Narrow"/>
          <a:ea typeface="Arial Narrow"/>
          <a:cs typeface="Arial Narrow"/>
        </a:defRPr>
      </a:pPr>
      <a:endParaRPr lang="en-US"/>
    </a:p>
  </c:txPr>
  <c:printSettings>
    <c:headerFooter alignWithMargins="0"/>
    <c:pageMargins b="1" l="0.75" r="0.75" t="1" header="0.4921259845" footer="0.492125984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0"/>
    <c:plotArea>
      <c:layout>
        <c:manualLayout>
          <c:layoutTarget val="inner"/>
          <c:xMode val="edge"/>
          <c:yMode val="edge"/>
          <c:x val="0.13770502826030054"/>
          <c:y val="0.17336683417085427"/>
          <c:w val="0.65409888423642759"/>
          <c:h val="0.62311557788944727"/>
        </c:manualLayout>
      </c:layout>
      <c:lineChart>
        <c:grouping val="standard"/>
        <c:varyColors val="0"/>
        <c:ser>
          <c:idx val="0"/>
          <c:order val="0"/>
          <c:tx>
            <c:v>Gotówka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'Gotówka'!$U$89:$AF$89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B3D-4D83-8B26-4AB8BA9FFAD5}"/>
            </c:ext>
          </c:extLst>
        </c:ser>
        <c:ser>
          <c:idx val="1"/>
          <c:order val="1"/>
          <c:tx>
            <c:v>Cel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'Gotówka'!$U$98:$AF$98</c:f>
              <c:numCache>
                <c:formatCode>#,##0.00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B3D-4D83-8B26-4AB8BA9FFA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616431"/>
        <c:axId val="1"/>
      </c:lineChart>
      <c:catAx>
        <c:axId val="55961643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25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25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559616431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475480038679382"/>
          <c:y val="0.42964824249909939"/>
          <c:w val="0.170491953308468"/>
          <c:h val="0.1080402449693788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20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25" b="0" i="0" u="none" strike="noStrike" baseline="0">
          <a:solidFill>
            <a:srgbClr val="000000"/>
          </a:solidFill>
          <a:latin typeface="Arial Narrow"/>
          <a:ea typeface="Arial Narrow"/>
          <a:cs typeface="Arial Narrow"/>
        </a:defRPr>
      </a:pPr>
      <a:endParaRPr lang="en-US"/>
    </a:p>
  </c:txPr>
  <c:printSettings>
    <c:headerFooter alignWithMargins="0"/>
    <c:pageMargins b="1" l="0.75" r="0.75" t="1" header="0.4921259845" footer="0.492125984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layout>
        <c:manualLayout>
          <c:xMode val="edge"/>
          <c:yMode val="edge"/>
          <c:x val="0.4432996651280659"/>
          <c:y val="3.519064390455466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474365191361268E-2"/>
          <c:y val="0.26392961876832843"/>
          <c:w val="0.70275032006805749"/>
          <c:h val="0.54252199413489732"/>
        </c:manualLayout>
      </c:layout>
      <c:lineChart>
        <c:grouping val="standard"/>
        <c:varyColors val="0"/>
        <c:ser>
          <c:idx val="0"/>
          <c:order val="0"/>
          <c:tx>
            <c:v>Kapitał własny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'Gotówka'!$U$95:$AF$95</c:f>
              <c:numCache>
                <c:formatCode>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AC-40E6-A8BE-F312813D99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618511"/>
        <c:axId val="1"/>
      </c:lineChart>
      <c:catAx>
        <c:axId val="55961851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n-US"/>
          </a:p>
        </c:txPr>
        <c:crossAx val="559618511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0756158928409816"/>
          <c:y val="0.50146637653199333"/>
          <c:w val="0.17525803240112225"/>
          <c:h val="6.451608078904669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20" b="0" i="0" u="none" strike="noStrike" baseline="0">
              <a:solidFill>
                <a:srgbClr val="000000"/>
              </a:solidFill>
              <a:latin typeface="Arial Narrow"/>
              <a:ea typeface="Arial Narrow"/>
              <a:cs typeface="Arial Narrow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Narrow"/>
          <a:ea typeface="Arial Narrow"/>
          <a:cs typeface="Arial Narrow"/>
        </a:defRPr>
      </a:pPr>
      <a:endParaRPr lang="en-US"/>
    </a:p>
  </c:txPr>
  <c:printSettings>
    <c:headerFooter alignWithMargins="0"/>
    <c:pageMargins b="1" l="0.75" r="0.75" t="1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76200</xdr:rowOff>
    </xdr:from>
    <xdr:to>
      <xdr:col>8</xdr:col>
      <xdr:colOff>600075</xdr:colOff>
      <xdr:row>23</xdr:row>
      <xdr:rowOff>114300</xdr:rowOff>
    </xdr:to>
    <xdr:graphicFrame macro="">
      <xdr:nvGraphicFramePr>
        <xdr:cNvPr id="2304" name="Chart 1">
          <a:extLst>
            <a:ext uri="{FF2B5EF4-FFF2-40B4-BE49-F238E27FC236}">
              <a16:creationId xmlns:a16="http://schemas.microsoft.com/office/drawing/2014/main" id="{C7183770-E657-4205-8D01-EFE70E1623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66675</xdr:colOff>
      <xdr:row>3</xdr:row>
      <xdr:rowOff>85725</xdr:rowOff>
    </xdr:from>
    <xdr:to>
      <xdr:col>15</xdr:col>
      <xdr:colOff>1114425</xdr:colOff>
      <xdr:row>23</xdr:row>
      <xdr:rowOff>142875</xdr:rowOff>
    </xdr:to>
    <xdr:graphicFrame macro="">
      <xdr:nvGraphicFramePr>
        <xdr:cNvPr id="2305" name="Chart 2">
          <a:extLst>
            <a:ext uri="{FF2B5EF4-FFF2-40B4-BE49-F238E27FC236}">
              <a16:creationId xmlns:a16="http://schemas.microsoft.com/office/drawing/2014/main" id="{8DACE9A0-6C7F-4468-9882-E3A7C47463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25</xdr:row>
      <xdr:rowOff>38100</xdr:rowOff>
    </xdr:from>
    <xdr:to>
      <xdr:col>8</xdr:col>
      <xdr:colOff>561975</xdr:colOff>
      <xdr:row>45</xdr:row>
      <xdr:rowOff>104775</xdr:rowOff>
    </xdr:to>
    <xdr:graphicFrame macro="">
      <xdr:nvGraphicFramePr>
        <xdr:cNvPr id="2306" name="Chart 3">
          <a:extLst>
            <a:ext uri="{FF2B5EF4-FFF2-40B4-BE49-F238E27FC236}">
              <a16:creationId xmlns:a16="http://schemas.microsoft.com/office/drawing/2014/main" id="{6993B683-4E76-40B7-B1D6-516E13D090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28575</xdr:colOff>
      <xdr:row>47</xdr:row>
      <xdr:rowOff>47625</xdr:rowOff>
    </xdr:from>
    <xdr:to>
      <xdr:col>8</xdr:col>
      <xdr:colOff>581025</xdr:colOff>
      <xdr:row>69</xdr:row>
      <xdr:rowOff>114300</xdr:rowOff>
    </xdr:to>
    <xdr:graphicFrame macro="">
      <xdr:nvGraphicFramePr>
        <xdr:cNvPr id="2307" name="Chart 4">
          <a:extLst>
            <a:ext uri="{FF2B5EF4-FFF2-40B4-BE49-F238E27FC236}">
              <a16:creationId xmlns:a16="http://schemas.microsoft.com/office/drawing/2014/main" id="{1673AD9E-32C2-4F84-AAAA-672754E222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66675</xdr:colOff>
      <xdr:row>25</xdr:row>
      <xdr:rowOff>38100</xdr:rowOff>
    </xdr:from>
    <xdr:to>
      <xdr:col>15</xdr:col>
      <xdr:colOff>1133475</xdr:colOff>
      <xdr:row>45</xdr:row>
      <xdr:rowOff>47625</xdr:rowOff>
    </xdr:to>
    <xdr:graphicFrame macro="">
      <xdr:nvGraphicFramePr>
        <xdr:cNvPr id="2308" name="Chart 5">
          <a:extLst>
            <a:ext uri="{FF2B5EF4-FFF2-40B4-BE49-F238E27FC236}">
              <a16:creationId xmlns:a16="http://schemas.microsoft.com/office/drawing/2014/main" id="{70317C37-1607-4C80-B57A-A189653EE9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76200</xdr:rowOff>
    </xdr:from>
    <xdr:to>
      <xdr:col>8</xdr:col>
      <xdr:colOff>600075</xdr:colOff>
      <xdr:row>23</xdr:row>
      <xdr:rowOff>114300</xdr:rowOff>
    </xdr:to>
    <xdr:graphicFrame macro="">
      <xdr:nvGraphicFramePr>
        <xdr:cNvPr id="4353" name="Chart 1">
          <a:extLst>
            <a:ext uri="{FF2B5EF4-FFF2-40B4-BE49-F238E27FC236}">
              <a16:creationId xmlns:a16="http://schemas.microsoft.com/office/drawing/2014/main" id="{69DB7AC4-27EF-4D0E-B209-0E00518291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66675</xdr:colOff>
      <xdr:row>3</xdr:row>
      <xdr:rowOff>85725</xdr:rowOff>
    </xdr:from>
    <xdr:to>
      <xdr:col>15</xdr:col>
      <xdr:colOff>1076325</xdr:colOff>
      <xdr:row>23</xdr:row>
      <xdr:rowOff>142875</xdr:rowOff>
    </xdr:to>
    <xdr:graphicFrame macro="">
      <xdr:nvGraphicFramePr>
        <xdr:cNvPr id="4354" name="Chart 2">
          <a:extLst>
            <a:ext uri="{FF2B5EF4-FFF2-40B4-BE49-F238E27FC236}">
              <a16:creationId xmlns:a16="http://schemas.microsoft.com/office/drawing/2014/main" id="{85706E66-8575-467F-8018-33B64F451A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25</xdr:row>
      <xdr:rowOff>38100</xdr:rowOff>
    </xdr:from>
    <xdr:to>
      <xdr:col>8</xdr:col>
      <xdr:colOff>561975</xdr:colOff>
      <xdr:row>45</xdr:row>
      <xdr:rowOff>104775</xdr:rowOff>
    </xdr:to>
    <xdr:graphicFrame macro="">
      <xdr:nvGraphicFramePr>
        <xdr:cNvPr id="4355" name="Chart 3">
          <a:extLst>
            <a:ext uri="{FF2B5EF4-FFF2-40B4-BE49-F238E27FC236}">
              <a16:creationId xmlns:a16="http://schemas.microsoft.com/office/drawing/2014/main" id="{E3FD4F4A-8B81-4AFD-B7E0-7B09E45C19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28575</xdr:colOff>
      <xdr:row>47</xdr:row>
      <xdr:rowOff>47625</xdr:rowOff>
    </xdr:from>
    <xdr:to>
      <xdr:col>8</xdr:col>
      <xdr:colOff>581025</xdr:colOff>
      <xdr:row>69</xdr:row>
      <xdr:rowOff>114300</xdr:rowOff>
    </xdr:to>
    <xdr:graphicFrame macro="">
      <xdr:nvGraphicFramePr>
        <xdr:cNvPr id="4356" name="Chart 4">
          <a:extLst>
            <a:ext uri="{FF2B5EF4-FFF2-40B4-BE49-F238E27FC236}">
              <a16:creationId xmlns:a16="http://schemas.microsoft.com/office/drawing/2014/main" id="{BF644046-6850-4D85-AD97-C3F728BE2C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66675</xdr:colOff>
      <xdr:row>25</xdr:row>
      <xdr:rowOff>38100</xdr:rowOff>
    </xdr:from>
    <xdr:to>
      <xdr:col>15</xdr:col>
      <xdr:colOff>1066800</xdr:colOff>
      <xdr:row>45</xdr:row>
      <xdr:rowOff>47625</xdr:rowOff>
    </xdr:to>
    <xdr:graphicFrame macro="">
      <xdr:nvGraphicFramePr>
        <xdr:cNvPr id="4357" name="Chart 5">
          <a:extLst>
            <a:ext uri="{FF2B5EF4-FFF2-40B4-BE49-F238E27FC236}">
              <a16:creationId xmlns:a16="http://schemas.microsoft.com/office/drawing/2014/main" id="{A9CF10DC-CFCA-4DFB-A988-AC745FDF4B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</xdr:row>
      <xdr:rowOff>28575</xdr:rowOff>
    </xdr:from>
    <xdr:to>
      <xdr:col>2</xdr:col>
      <xdr:colOff>161925</xdr:colOff>
      <xdr:row>14</xdr:row>
      <xdr:rowOff>28575</xdr:rowOff>
    </xdr:to>
    <xdr:sp macro="" textlink="">
      <xdr:nvSpPr>
        <xdr:cNvPr id="10246" name="Text Box 6">
          <a:extLst>
            <a:ext uri="{FF2B5EF4-FFF2-40B4-BE49-F238E27FC236}">
              <a16:creationId xmlns:a16="http://schemas.microsoft.com/office/drawing/2014/main" id="{F02B281C-F1EA-4362-9523-93623E8D1706}"/>
            </a:ext>
          </a:extLst>
        </xdr:cNvPr>
        <xdr:cNvSpPr txBox="1">
          <a:spLocks noChangeArrowheads="1"/>
        </xdr:cNvSpPr>
      </xdr:nvSpPr>
      <xdr:spPr bwMode="auto">
        <a:xfrm>
          <a:off x="38100" y="590550"/>
          <a:ext cx="6991350" cy="2009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sz="1000" strike="noStrike" lang="pl" b="1">
              <a:solidFill>
                <a:srgbClr val="000000"/>
              </a:solidFill>
              <a:latin typeface="Arial"/>
              <a:cs typeface="Arial"/>
            </a:rPr>
            <a:t>Wykonanie obliczeń przepływów pieniężnych.</a:t>
          </a:r>
          <a:endParaRPr lang="fi-FI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i-FI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sz="1000" strike="noStrike" lang="pl">
              <a:solidFill>
                <a:srgbClr val="000000"/>
              </a:solidFill>
              <a:latin typeface="Arial"/>
              <a:cs typeface="Arial"/>
            </a:rPr>
            <a:t>Pierwszy miesiąc obliczeń przepływów pieniężnych należy zastąpić miesiącem, w którym wdrażane są obliczenia. Przykładowo, jeżeli obliczenia wdraża się w październiku, miesiąc pierwszy to październik. Miesiące drugi i trzeci, i tak dalej, zastępowane są odpowiednimi, następnymi miesiącami. Dwunastomiesięczny okres, dla którego wykonywane są obliczenia może różnić się od okresu sprawozdawczości finansowej spółki.</a:t>
          </a:r>
        </a:p>
        <a:p>
          <a:pPr algn="l" rtl="0">
            <a:defRPr sz="1000"/>
          </a:pPr>
          <a:endParaRPr lang="fi-FI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sz="1000" strike="noStrike" lang="pl">
              <a:solidFill>
                <a:srgbClr val="000000"/>
              </a:solidFill>
              <a:latin typeface="Arial"/>
              <a:cs typeface="Arial"/>
            </a:rPr>
            <a:t>Pozycje, jakie należy wypełnić w obliczeniach przepływów pieniężnych zaznaczono kolorem zielonym. Inne informacje w tychże obliczeniach są obliczane w oparciu o podane informacje. Jeżeli wartości wynikające z formuł różnią się od faktycznych, formułę należy zastąpić wartością faktyczną. </a:t>
          </a:r>
        </a:p>
        <a:p>
          <a:pPr algn="l" rtl="0">
            <a:defRPr sz="1000"/>
          </a:pPr>
          <a:endParaRPr lang="fi-FI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sz="1000" strike="noStrike" lang="pl">
              <a:solidFill>
                <a:srgbClr val="000000"/>
              </a:solidFill>
              <a:latin typeface="Arial"/>
              <a:cs typeface="Arial"/>
            </a:rPr>
            <a:t>Uwaga. Wyniki obliczeń przepływów pieniężnych mogą znacząco różnić się od wyników księgowych. Wyniki w zakresie przepływów pieniężnych obejmują inwestycje, jednak nie amortyzację, przychód i koszty - w oparciu o ruchy wartości waluty, a nie na bazie rozliczeń międzyokresowych, i tak dalej.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C1:G12"/>
  <sheetViews>
    <sheetView topLeftCell="A2" workbookViewId="0">
      <selection activeCell="E17" sqref="E17"/>
    </sheetView>
  </sheetViews>
  <sheetFormatPr defaultColWidth="9.140625" defaultRowHeight="12.75"/>
  <cols>
    <col min="1" max="1" width="3.140625" style="39" customWidth="1"/>
    <col min="2" max="5" width="9.140625" style="39"/>
    <col min="6" max="6" width="33" style="39" customWidth="1"/>
    <col min="7" max="9" width="9.140625" style="39"/>
    <col min="10" max="10" width="31.85546875" style="39" customWidth="1"/>
    <col min="11" max="16384" width="9.140625" style="39"/>
  </cols>
  <sheetData>
    <row r="1" spans="3:7" ht="14.25" customHeight="1"/>
    <row r="5" spans="3:7" ht="19.5">
      <c r="G5" s="40"/>
    </row>
    <row r="6" spans="3:7" ht="9" customHeight="1"/>
    <row r="7" spans="3:7" ht="15.75">
      <c r="C7" s="41" t="s">
        <v>0</v>
      </c>
    </row>
    <row r="8" spans="3:7">
      <c r="C8" s="42"/>
    </row>
    <row r="9" spans="3:7" ht="14.25">
      <c r="C9" s="43" t="s">
        <v>1</v>
      </c>
      <c r="F9" s="44" t="s">
        <v>2</v>
      </c>
    </row>
    <row r="10" spans="3:7" ht="14.25">
      <c r="C10" s="43" t="s">
        <v>3</v>
      </c>
      <c r="F10" s="45" t="s">
        <v>4</v>
      </c>
    </row>
    <row r="12" spans="3:7">
      <c r="C12" s="113" t="s">
        <v>5</v>
      </c>
    </row>
  </sheetData>
  <phoneticPr fontId="0" type="noConversion"/>
  <pageMargins left="0.75" right="0.75" top="1" bottom="1" header="0.4921259845" footer="0.492125984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AH132"/>
  <sheetViews>
    <sheetView zoomScaleNormal="100" workbookViewId="0">
      <pane xSplit="4" ySplit="7" topLeftCell="E29" activePane="bottomRight" state="frozen"/>
      <selection pane="bottomRight" activeCell="D29" sqref="D29"/>
      <selection pane="bottomLeft" activeCell="A8" sqref="A8"/>
      <selection pane="topRight" activeCell="F1" sqref="F1"/>
    </sheetView>
  </sheetViews>
  <sheetFormatPr defaultColWidth="9.140625" defaultRowHeight="12.6" customHeight="1" outlineLevelRow="1" outlineLevelCol="1"/>
  <cols>
    <col min="1" max="2" width="2.28515625" style="51" customWidth="1"/>
    <col min="3" max="3" width="29.140625" style="51" customWidth="1"/>
    <col min="4" max="4" width="5.28515625" style="51" customWidth="1"/>
    <col min="5" max="5" width="3" style="2" customWidth="1"/>
    <col min="6" max="7" width="12.7109375" style="1" customWidth="1" outlineLevel="1"/>
    <col min="8" max="8" width="13.85546875" style="1" customWidth="1" outlineLevel="1"/>
    <col min="9" max="14" width="12.7109375" style="1" customWidth="1" outlineLevel="1"/>
    <col min="15" max="17" width="14.140625" style="1" customWidth="1" outlineLevel="1"/>
    <col min="18" max="19" width="17.7109375" style="1" customWidth="1" outlineLevel="1"/>
    <col min="20" max="20" width="2.42578125" style="1" customWidth="1"/>
    <col min="21" max="22" width="12.7109375" style="1" customWidth="1" outlineLevel="1"/>
    <col min="23" max="23" width="13.85546875" style="1" customWidth="1" outlineLevel="1"/>
    <col min="24" max="29" width="12.7109375" style="1" customWidth="1" outlineLevel="1"/>
    <col min="30" max="32" width="14.140625" style="1" customWidth="1" outlineLevel="1"/>
    <col min="33" max="34" width="17.7109375" style="1" customWidth="1" outlineLevel="1"/>
    <col min="35" max="16384" width="9.140625" style="2"/>
  </cols>
  <sheetData>
    <row r="1" spans="1:34" ht="12.75" customHeight="1"/>
    <row r="2" spans="1:34" ht="12.75" customHeight="1">
      <c r="A2" s="46" t="s">
        <v>6</v>
      </c>
      <c r="F2" s="38" t="s">
        <v>7</v>
      </c>
      <c r="O2" s="94" t="s">
        <v>8</v>
      </c>
      <c r="U2" s="38" t="s">
        <v>9</v>
      </c>
    </row>
    <row r="3" spans="1:34" ht="12.75" customHeight="1">
      <c r="A3" s="46"/>
      <c r="B3" s="51" t="str">
        <f>'Strona główna'!F9</f>
      </c>
      <c r="F3" s="38"/>
      <c r="O3" s="1" t="s">
        <v>10</v>
      </c>
      <c r="U3" s="38"/>
    </row>
    <row r="4" spans="1:34" ht="12.75" customHeight="1">
      <c r="A4" s="100"/>
    </row>
    <row r="5" spans="1:34" ht="12.75" customHeight="1">
      <c r="A5" s="52"/>
      <c r="B5" s="53"/>
      <c r="C5" s="53"/>
      <c r="D5" s="53"/>
      <c r="E5" s="9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47" t="s">
        <v>11</v>
      </c>
      <c r="S5" s="11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47" t="s">
        <v>225</v>
      </c>
      <c r="AH5" s="11"/>
    </row>
    <row r="6" spans="1:34" ht="12.75" customHeight="1">
      <c r="B6" s="54"/>
      <c r="C6" s="54"/>
      <c r="D6" s="54"/>
      <c r="E6" s="12"/>
      <c r="F6" s="13" t="s">
        <v>12</v>
      </c>
      <c r="G6" s="13" t="s">
        <v>226</v>
      </c>
      <c r="H6" s="13" t="s">
        <v>227</v>
      </c>
      <c r="I6" s="13" t="s">
        <v>228</v>
      </c>
      <c r="J6" s="13" t="s">
        <v>229</v>
      </c>
      <c r="K6" s="13" t="s">
        <v>230</v>
      </c>
      <c r="L6" s="13" t="s">
        <v>231</v>
      </c>
      <c r="M6" s="13" t="s">
        <v>232</v>
      </c>
      <c r="N6" s="13" t="s">
        <v>233</v>
      </c>
      <c r="O6" s="13" t="s">
        <v>234</v>
      </c>
      <c r="P6" s="13" t="s">
        <v>235</v>
      </c>
      <c r="Q6" s="13" t="s">
        <v>236</v>
      </c>
      <c r="R6" s="14" t="s">
        <v>13</v>
      </c>
      <c r="S6" s="14" t="s">
        <v>14</v>
      </c>
      <c r="T6" s="14"/>
      <c r="U6" s="13" t="s">
        <v>237</v>
      </c>
      <c r="V6" s="13" t="s">
        <v>238</v>
      </c>
      <c r="W6" s="13" t="s">
        <v>239</v>
      </c>
      <c r="X6" s="13" t="s">
        <v>240</v>
      </c>
      <c r="Y6" s="13" t="s">
        <v>241</v>
      </c>
      <c r="Z6" s="13" t="s">
        <v>242</v>
      </c>
      <c r="AA6" s="13" t="s">
        <v>243</v>
      </c>
      <c r="AB6" s="13" t="s">
        <v>244</v>
      </c>
      <c r="AC6" s="13" t="s">
        <v>245</v>
      </c>
      <c r="AD6" s="13" t="s">
        <v>246</v>
      </c>
      <c r="AE6" s="13" t="s">
        <v>247</v>
      </c>
      <c r="AF6" s="13" t="s">
        <v>248</v>
      </c>
      <c r="AG6" s="14" t="s">
        <v>249</v>
      </c>
      <c r="AH6" s="14" t="s">
        <v>250</v>
      </c>
    </row>
    <row r="7" spans="1:34" ht="12.75" customHeight="1">
      <c r="B7" s="54"/>
      <c r="C7" s="54"/>
      <c r="D7" s="54"/>
      <c r="E7" s="12"/>
      <c r="F7" s="16" t="s">
        <v>15</v>
      </c>
      <c r="G7" s="16" t="s">
        <v>16</v>
      </c>
      <c r="H7" s="16" t="s">
        <v>17</v>
      </c>
      <c r="I7" s="16" t="s">
        <v>18</v>
      </c>
      <c r="J7" s="16" t="s">
        <v>19</v>
      </c>
      <c r="K7" s="16" t="s">
        <v>20</v>
      </c>
      <c r="L7" s="16" t="s">
        <v>21</v>
      </c>
      <c r="M7" s="16" t="s">
        <v>22</v>
      </c>
      <c r="N7" s="16" t="s">
        <v>23</v>
      </c>
      <c r="O7" s="16" t="s">
        <v>24</v>
      </c>
      <c r="P7" s="16" t="s">
        <v>25</v>
      </c>
      <c r="Q7" s="16" t="s">
        <v>26</v>
      </c>
      <c r="R7" s="14"/>
      <c r="S7" s="14"/>
      <c r="T7" s="14"/>
      <c r="U7" s="16" t="s">
        <v>251</v>
      </c>
      <c r="V7" s="16" t="s">
        <v>252</v>
      </c>
      <c r="W7" s="16" t="s">
        <v>253</v>
      </c>
      <c r="X7" s="16" t="s">
        <v>254</v>
      </c>
      <c r="Y7" s="16" t="s">
        <v>255</v>
      </c>
      <c r="Z7" s="16" t="s">
        <v>256</v>
      </c>
      <c r="AA7" s="16" t="s">
        <v>257</v>
      </c>
      <c r="AB7" s="16" t="s">
        <v>258</v>
      </c>
      <c r="AC7" s="16" t="s">
        <v>259</v>
      </c>
      <c r="AD7" s="16" t="s">
        <v>260</v>
      </c>
      <c r="AE7" s="16" t="s">
        <v>261</v>
      </c>
      <c r="AF7" s="16" t="s">
        <v>262</v>
      </c>
      <c r="AG7" s="14"/>
      <c r="AH7" s="14"/>
    </row>
    <row r="8" spans="1:34" ht="12.75" customHeight="1">
      <c r="A8" s="55" t="s">
        <v>27</v>
      </c>
      <c r="B8" s="2"/>
      <c r="C8" s="54"/>
      <c r="D8" s="54"/>
      <c r="E8" s="12"/>
      <c r="F8" s="18">
        <f>SUM(F9:F22)</f>
      </c>
      <c r="G8" s="18">
        <f t="shared" ref="G8:Q8" si="0">SUM(G9:G22)</f>
      </c>
      <c r="H8" s="18">
        <f t="shared" si="0"/>
        <v>0</v>
      </c>
      <c r="I8" s="18">
        <f t="shared" si="0"/>
        <v>0</v>
      </c>
      <c r="J8" s="18">
        <f t="shared" si="0"/>
        <v>0</v>
      </c>
      <c r="K8" s="18">
        <f t="shared" si="0"/>
        <v>0</v>
      </c>
      <c r="L8" s="18">
        <f>SUM(L9:L22)</f>
      </c>
      <c r="M8" s="18">
        <f t="shared" si="0"/>
        <v>0</v>
      </c>
      <c r="N8" s="18">
        <f t="shared" si="0"/>
        <v>0</v>
      </c>
      <c r="O8" s="18">
        <f t="shared" si="0"/>
        <v>0</v>
      </c>
      <c r="P8" s="18">
        <f t="shared" si="0"/>
        <v>0</v>
      </c>
      <c r="Q8" s="18">
        <f t="shared" si="0"/>
        <v>0</v>
      </c>
      <c r="R8" s="18">
        <f>SUM(F8:Q8)</f>
      </c>
      <c r="S8" s="18">
        <f>R8/12</f>
      </c>
      <c r="T8" s="18"/>
      <c r="U8" s="18">
        <f>SUM(U9:U22)</f>
      </c>
      <c r="V8" s="18">
        <f t="shared" ref="V8:AF8" si="1">SUM(V9:V22)</f>
      </c>
      <c r="W8" s="18">
        <f t="shared" si="1"/>
        <v>0</v>
      </c>
      <c r="X8" s="18">
        <f t="shared" si="1"/>
        <v>0</v>
      </c>
      <c r="Y8" s="18">
        <f t="shared" si="1"/>
        <v>0</v>
      </c>
      <c r="Z8" s="18">
        <f t="shared" si="1"/>
        <v>0</v>
      </c>
      <c r="AA8" s="18">
        <f t="shared" si="1"/>
        <v>0</v>
      </c>
      <c r="AB8" s="18">
        <f t="shared" si="1"/>
        <v>0</v>
      </c>
      <c r="AC8" s="18">
        <f t="shared" si="1"/>
        <v>0</v>
      </c>
      <c r="AD8" s="18">
        <f t="shared" si="1"/>
        <v>0</v>
      </c>
      <c r="AE8" s="18">
        <f t="shared" si="1"/>
        <v>0</v>
      </c>
      <c r="AF8" s="18">
        <f t="shared" si="1"/>
        <v>0</v>
      </c>
      <c r="AG8" s="18">
        <f t="shared" ref="AG8:AG22" si="2">SUM(U8:AF8)</f>
      </c>
      <c r="AH8" s="18">
        <f>AG8/12</f>
      </c>
    </row>
    <row r="9" spans="1:34" s="6" customFormat="1" ht="12.75" customHeight="1">
      <c r="A9" s="46"/>
      <c r="B9" s="55"/>
      <c r="C9" s="54" t="s">
        <v>28</v>
      </c>
      <c r="D9" s="55"/>
      <c r="E9" s="15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16">
        <f t="shared" ref="R9:R20" si="3">SUM(F9:Q9)</f>
      </c>
      <c r="S9" s="16">
        <f t="shared" ref="S9:S29" si="4">SUM(R9/12)</f>
      </c>
      <c r="T9" s="16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16">
        <f t="shared" si="2"/>
        <v>0</v>
      </c>
      <c r="AH9" s="16">
        <f t="shared" ref="AH9:AH29" si="5">SUM(AG9/12)</f>
      </c>
    </row>
    <row r="10" spans="1:34" ht="12.75" customHeight="1">
      <c r="B10" s="54"/>
      <c r="C10" s="54" t="s">
        <v>263</v>
      </c>
      <c r="D10" s="56"/>
      <c r="E10" s="17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16">
        <f t="shared" si="3"/>
        <v>0</v>
      </c>
      <c r="S10" s="16">
        <f t="shared" si="4"/>
        <v>0</v>
      </c>
      <c r="T10" s="16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16">
        <f t="shared" si="2"/>
        <v>0</v>
      </c>
      <c r="AH10" s="16">
        <f t="shared" si="5"/>
        <v>0</v>
      </c>
    </row>
    <row r="11" spans="1:34" s="6" customFormat="1" ht="12.75" customHeight="1">
      <c r="A11" s="46"/>
      <c r="B11" s="55"/>
      <c r="C11" s="54" t="s">
        <v>264</v>
      </c>
      <c r="D11" s="55"/>
      <c r="E11" s="15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16">
        <f t="shared" si="3"/>
        <v>0</v>
      </c>
      <c r="S11" s="16">
        <f t="shared" si="4"/>
        <v>0</v>
      </c>
      <c r="T11" s="16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16">
        <f t="shared" si="2"/>
        <v>0</v>
      </c>
      <c r="AH11" s="16">
        <f t="shared" si="5"/>
        <v>0</v>
      </c>
    </row>
    <row r="12" spans="1:34" ht="12.75" customHeight="1">
      <c r="B12" s="55"/>
      <c r="C12" s="54" t="s">
        <v>265</v>
      </c>
      <c r="D12" s="54"/>
      <c r="E12" s="12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16">
        <f t="shared" si="3"/>
        <v>0</v>
      </c>
      <c r="S12" s="16">
        <f t="shared" si="4"/>
        <v>0</v>
      </c>
      <c r="T12" s="16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16">
        <f t="shared" si="2"/>
        <v>0</v>
      </c>
      <c r="AH12" s="16">
        <f t="shared" si="5"/>
        <v>0</v>
      </c>
    </row>
    <row r="13" spans="1:34" ht="12.75" customHeight="1">
      <c r="B13" s="54"/>
      <c r="C13" s="54" t="s">
        <v>266</v>
      </c>
      <c r="D13" s="54"/>
      <c r="E13" s="12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16">
        <f t="shared" si="3"/>
        <v>0</v>
      </c>
      <c r="S13" s="16">
        <f t="shared" si="4"/>
        <v>0</v>
      </c>
      <c r="T13" s="16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16">
        <f t="shared" si="2"/>
        <v>0</v>
      </c>
      <c r="AH13" s="16">
        <f t="shared" si="5"/>
        <v>0</v>
      </c>
    </row>
    <row r="14" spans="1:34" ht="12.75" hidden="1" customHeight="1" outlineLevel="1">
      <c r="B14" s="54"/>
      <c r="C14" s="54" t="s">
        <v>267</v>
      </c>
      <c r="D14" s="54"/>
      <c r="E14" s="12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16">
        <f t="shared" si="3"/>
        <v>0</v>
      </c>
      <c r="S14" s="16">
        <f t="shared" si="4"/>
        <v>0</v>
      </c>
      <c r="T14" s="16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16">
        <f t="shared" si="2"/>
        <v>0</v>
      </c>
      <c r="AH14" s="16">
        <f t="shared" si="5"/>
        <v>0</v>
      </c>
    </row>
    <row r="15" spans="1:34" ht="12.75" hidden="1" customHeight="1" outlineLevel="1">
      <c r="B15" s="54"/>
      <c r="C15" s="54" t="s">
        <v>268</v>
      </c>
      <c r="D15" s="54"/>
      <c r="E15" s="12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16">
        <f>SUM(F15:Q15)</f>
      </c>
      <c r="S15" s="16">
        <f t="shared" si="4"/>
        <v>0</v>
      </c>
      <c r="T15" s="16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16">
        <f t="shared" si="2"/>
        <v>0</v>
      </c>
      <c r="AH15" s="16">
        <f t="shared" si="5"/>
        <v>0</v>
      </c>
    </row>
    <row r="16" spans="1:34" ht="12.75" hidden="1" customHeight="1" outlineLevel="1">
      <c r="B16" s="54"/>
      <c r="C16" s="54" t="s">
        <v>269</v>
      </c>
      <c r="D16" s="54"/>
      <c r="E16" s="12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16">
        <f>SUM(F16:Q16)</f>
      </c>
      <c r="S16" s="16">
        <f t="shared" si="4"/>
        <v>0</v>
      </c>
      <c r="T16" s="16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16">
        <f t="shared" si="2"/>
        <v>0</v>
      </c>
      <c r="AH16" s="16">
        <f t="shared" si="5"/>
        <v>0</v>
      </c>
    </row>
    <row r="17" spans="1:34" ht="12.75" hidden="1" customHeight="1" outlineLevel="1">
      <c r="B17" s="54"/>
      <c r="C17" s="54" t="s">
        <v>270</v>
      </c>
      <c r="D17" s="54"/>
      <c r="E17" s="12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16">
        <f>SUM(F17:Q17)</f>
      </c>
      <c r="S17" s="16">
        <f t="shared" si="4"/>
        <v>0</v>
      </c>
      <c r="T17" s="16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16">
        <f t="shared" si="2"/>
        <v>0</v>
      </c>
      <c r="AH17" s="16">
        <f t="shared" si="5"/>
        <v>0</v>
      </c>
    </row>
    <row r="18" spans="1:34" ht="12.75" hidden="1" customHeight="1" outlineLevel="1">
      <c r="B18" s="54"/>
      <c r="C18" s="54" t="s">
        <v>271</v>
      </c>
      <c r="D18" s="54"/>
      <c r="E18" s="12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16">
        <f>SUM(F18:Q18)</f>
      </c>
      <c r="S18" s="16">
        <f t="shared" si="4"/>
        <v>0</v>
      </c>
      <c r="T18" s="16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16">
        <f t="shared" si="2"/>
        <v>0</v>
      </c>
      <c r="AH18" s="16">
        <f t="shared" si="5"/>
        <v>0</v>
      </c>
    </row>
    <row r="19" spans="1:34" ht="12.75" hidden="1" customHeight="1" outlineLevel="1">
      <c r="B19" s="54"/>
      <c r="C19" s="54" t="s">
        <v>272</v>
      </c>
      <c r="D19" s="54"/>
      <c r="E19" s="12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16">
        <f t="shared" si="3"/>
        <v>0</v>
      </c>
      <c r="S19" s="16">
        <f t="shared" si="4"/>
        <v>0</v>
      </c>
      <c r="T19" s="16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16">
        <f t="shared" si="2"/>
        <v>0</v>
      </c>
      <c r="AH19" s="16">
        <f t="shared" si="5"/>
        <v>0</v>
      </c>
    </row>
    <row r="20" spans="1:34" ht="12.75" hidden="1" customHeight="1" outlineLevel="1">
      <c r="B20" s="54"/>
      <c r="C20" s="54" t="s">
        <v>273</v>
      </c>
      <c r="D20" s="54"/>
      <c r="E20" s="12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16">
        <f t="shared" si="3"/>
        <v>0</v>
      </c>
      <c r="S20" s="16">
        <f t="shared" si="4"/>
        <v>0</v>
      </c>
      <c r="T20" s="16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16">
        <f t="shared" si="2"/>
        <v>0</v>
      </c>
      <c r="AH20" s="16">
        <f t="shared" si="5"/>
        <v>0</v>
      </c>
    </row>
    <row r="21" spans="1:34" ht="12.75" customHeight="1" collapsed="1">
      <c r="B21" s="54"/>
      <c r="C21" s="105" t="str">
        <f>CONCATENATE("VAT ",D21*100,"% sales (add % to D21)")</f>
      </c>
      <c r="D21" s="106">
        <v>0.1</v>
      </c>
      <c r="E21" s="12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16">
        <f>SUM(F21:Q21)</f>
      </c>
      <c r="S21" s="16">
        <f>SUM(R21/12)</f>
      </c>
      <c r="T21" s="16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16">
        <f>SUM(U21:AF21)</f>
      </c>
      <c r="AH21" s="16">
        <f>SUM(AG21/12)</f>
      </c>
    </row>
    <row r="22" spans="1:34" ht="12.75" customHeight="1">
      <c r="B22" s="54"/>
      <c r="C22" s="54" t="s">
        <v>29</v>
      </c>
      <c r="D22" s="54"/>
      <c r="E22" s="12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16">
        <f>SUM(F22:Q22)</f>
      </c>
      <c r="S22" s="16">
        <f t="shared" si="4"/>
        <v>0</v>
      </c>
      <c r="T22" s="16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16">
        <f t="shared" si="2"/>
        <v>0</v>
      </c>
      <c r="AH22" s="16">
        <f t="shared" si="5"/>
        <v>0</v>
      </c>
    </row>
    <row r="24" spans="1:34" ht="12.75" customHeight="1">
      <c r="A24" s="95" t="s">
        <v>30</v>
      </c>
      <c r="B24" s="2"/>
      <c r="C24" s="54"/>
      <c r="D24" s="54"/>
      <c r="E24" s="12"/>
      <c r="F24" s="18">
        <f>SUM(F25:F28)</f>
      </c>
      <c r="G24" s="18">
        <f t="shared" ref="G24:Q24" si="6">SUM(G25:G28)</f>
      </c>
      <c r="H24" s="18">
        <f t="shared" si="6"/>
        <v>0</v>
      </c>
      <c r="I24" s="18">
        <f t="shared" si="6"/>
        <v>0</v>
      </c>
      <c r="J24" s="18">
        <f t="shared" si="6"/>
        <v>0</v>
      </c>
      <c r="K24" s="18">
        <f t="shared" si="6"/>
        <v>0</v>
      </c>
      <c r="L24" s="18">
        <f t="shared" si="6"/>
        <v>0</v>
      </c>
      <c r="M24" s="18">
        <f t="shared" si="6"/>
        <v>0</v>
      </c>
      <c r="N24" s="18">
        <f t="shared" si="6"/>
        <v>0</v>
      </c>
      <c r="O24" s="18">
        <f t="shared" si="6"/>
        <v>0</v>
      </c>
      <c r="P24" s="18">
        <f t="shared" si="6"/>
        <v>0</v>
      </c>
      <c r="Q24" s="18">
        <f t="shared" si="6"/>
        <v>0</v>
      </c>
      <c r="R24" s="16">
        <f t="shared" ref="R24:R29" si="7">SUM(F24:Q24)</f>
      </c>
      <c r="S24" s="16">
        <f t="shared" si="4"/>
        <v>0</v>
      </c>
      <c r="T24" s="18"/>
      <c r="U24" s="18">
        <f t="shared" ref="U24:AF24" si="8">SUM(U25:U28)</f>
      </c>
      <c r="V24" s="18">
        <f t="shared" si="8"/>
        <v>0</v>
      </c>
      <c r="W24" s="18">
        <f t="shared" si="8"/>
        <v>0</v>
      </c>
      <c r="X24" s="18">
        <f t="shared" si="8"/>
        <v>0</v>
      </c>
      <c r="Y24" s="18">
        <f t="shared" si="8"/>
        <v>0</v>
      </c>
      <c r="Z24" s="18">
        <f t="shared" si="8"/>
        <v>0</v>
      </c>
      <c r="AA24" s="18">
        <f t="shared" si="8"/>
        <v>0</v>
      </c>
      <c r="AB24" s="18">
        <f t="shared" si="8"/>
        <v>0</v>
      </c>
      <c r="AC24" s="18">
        <f t="shared" si="8"/>
        <v>0</v>
      </c>
      <c r="AD24" s="18">
        <f t="shared" si="8"/>
        <v>0</v>
      </c>
      <c r="AE24" s="18">
        <f t="shared" si="8"/>
        <v>0</v>
      </c>
      <c r="AF24" s="18">
        <f t="shared" si="8"/>
        <v>0</v>
      </c>
      <c r="AG24" s="16">
        <f t="shared" ref="AG24:AG29" si="9">SUM(U24:AF24)</f>
      </c>
      <c r="AH24" s="16">
        <f t="shared" si="5"/>
        <v>0</v>
      </c>
    </row>
    <row r="25" spans="1:34" ht="12.75" customHeight="1">
      <c r="A25" s="46"/>
      <c r="B25" s="96" t="s">
        <v>31</v>
      </c>
      <c r="C25" s="54"/>
      <c r="D25" s="54"/>
      <c r="E25" s="12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16">
        <f t="shared" si="7"/>
        <v>0</v>
      </c>
      <c r="S25" s="16">
        <f t="shared" si="4"/>
        <v>0</v>
      </c>
      <c r="T25" s="18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16">
        <f t="shared" si="9"/>
        <v>0</v>
      </c>
      <c r="AH25" s="16">
        <f t="shared" si="5"/>
        <v>0</v>
      </c>
    </row>
    <row r="26" spans="1:34" ht="12.75" customHeight="1">
      <c r="A26" s="46"/>
      <c r="B26" s="96" t="s">
        <v>32</v>
      </c>
      <c r="C26" s="54"/>
      <c r="D26" s="54"/>
      <c r="E26" s="12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16">
        <f t="shared" si="7"/>
        <v>0</v>
      </c>
      <c r="S26" s="16">
        <f t="shared" si="4"/>
        <v>0</v>
      </c>
      <c r="T26" s="18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16">
        <f t="shared" si="9"/>
        <v>0</v>
      </c>
      <c r="AH26" s="16">
        <f t="shared" si="5"/>
        <v>0</v>
      </c>
    </row>
    <row r="27" spans="1:34" ht="12.75" customHeight="1">
      <c r="A27" s="46"/>
      <c r="B27" s="96" t="s">
        <v>33</v>
      </c>
      <c r="C27" s="54"/>
      <c r="D27" s="54"/>
      <c r="E27" s="12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16">
        <f t="shared" si="7"/>
        <v>0</v>
      </c>
      <c r="S27" s="16">
        <f t="shared" si="4"/>
        <v>0</v>
      </c>
      <c r="T27" s="18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16">
        <f t="shared" si="9"/>
        <v>0</v>
      </c>
      <c r="AH27" s="16">
        <f t="shared" si="5"/>
        <v>0</v>
      </c>
    </row>
    <row r="28" spans="1:34" ht="12.75" customHeight="1">
      <c r="A28" s="46"/>
      <c r="B28" s="105" t="str">
        <f>CONCATENATE("VAT ",D28*100,"% costs (add % to D28)")</f>
      </c>
      <c r="C28" s="107"/>
      <c r="D28" s="106">
        <v>0.1</v>
      </c>
      <c r="E28" s="12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16">
        <f t="shared" si="7"/>
        <v>0</v>
      </c>
      <c r="S28" s="16">
        <f>SUM(R28/12)</f>
      </c>
      <c r="T28" s="18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16">
        <f t="shared" si="9"/>
        <v>0</v>
      </c>
      <c r="AH28" s="16"/>
    </row>
    <row r="29" spans="1:34" ht="12.75" customHeight="1">
      <c r="A29" s="95" t="s">
        <v>34</v>
      </c>
      <c r="B29" s="2"/>
      <c r="C29" s="54"/>
      <c r="D29" s="54"/>
      <c r="E29" s="12"/>
      <c r="F29" s="18">
        <f>F8-F24</f>
      </c>
      <c r="G29" s="18">
        <f t="shared" ref="G29:Q29" si="10">G8-G24</f>
      </c>
      <c r="H29" s="18">
        <f t="shared" si="10"/>
        <v>0</v>
      </c>
      <c r="I29" s="18">
        <f t="shared" si="10"/>
        <v>0</v>
      </c>
      <c r="J29" s="18">
        <f t="shared" si="10"/>
        <v>0</v>
      </c>
      <c r="K29" s="18">
        <f t="shared" si="10"/>
        <v>0</v>
      </c>
      <c r="L29" s="18">
        <f t="shared" si="10"/>
        <v>0</v>
      </c>
      <c r="M29" s="18">
        <f t="shared" si="10"/>
        <v>0</v>
      </c>
      <c r="N29" s="18">
        <f t="shared" si="10"/>
        <v>0</v>
      </c>
      <c r="O29" s="18">
        <f t="shared" si="10"/>
        <v>0</v>
      </c>
      <c r="P29" s="18">
        <f t="shared" si="10"/>
        <v>0</v>
      </c>
      <c r="Q29" s="18">
        <f t="shared" si="10"/>
        <v>0</v>
      </c>
      <c r="R29" s="16">
        <f t="shared" si="7"/>
        <v>0</v>
      </c>
      <c r="S29" s="16">
        <f t="shared" si="4"/>
        <v>0</v>
      </c>
      <c r="T29" s="18"/>
      <c r="U29" s="18">
        <f>U8-U24</f>
      </c>
      <c r="V29" s="18">
        <f t="shared" ref="V29:AF29" si="11">V8-V24</f>
      </c>
      <c r="W29" s="18">
        <f t="shared" si="11"/>
        <v>0</v>
      </c>
      <c r="X29" s="18">
        <f t="shared" si="11"/>
        <v>0</v>
      </c>
      <c r="Y29" s="18">
        <f t="shared" si="11"/>
        <v>0</v>
      </c>
      <c r="Z29" s="18">
        <f t="shared" si="11"/>
        <v>0</v>
      </c>
      <c r="AA29" s="18">
        <f t="shared" si="11"/>
        <v>0</v>
      </c>
      <c r="AB29" s="18">
        <f t="shared" si="11"/>
        <v>0</v>
      </c>
      <c r="AC29" s="18">
        <f t="shared" si="11"/>
        <v>0</v>
      </c>
      <c r="AD29" s="18">
        <f t="shared" si="11"/>
        <v>0</v>
      </c>
      <c r="AE29" s="18">
        <f t="shared" si="11"/>
        <v>0</v>
      </c>
      <c r="AF29" s="18">
        <f t="shared" si="11"/>
        <v>0</v>
      </c>
      <c r="AG29" s="16">
        <f t="shared" si="9"/>
        <v>0</v>
      </c>
      <c r="AH29" s="16">
        <f t="shared" si="5"/>
        <v>0</v>
      </c>
    </row>
    <row r="30" spans="1:34" ht="12.75" customHeight="1">
      <c r="A30" s="97" t="s">
        <v>35</v>
      </c>
      <c r="B30" s="2"/>
      <c r="C30" s="54"/>
      <c r="D30" s="54"/>
      <c r="E30" s="12"/>
      <c r="F30" s="97" t="str">
        <f>IF(F8=0,"",F29/F8)</f>
      </c>
      <c r="G30" s="97" t="str">
        <f t="shared" ref="G30:Q30" si="12">IF(G8=0,"",G29/G8)</f>
      </c>
      <c r="H30" s="97" t="str">
        <f t="shared" si="12"/>
        <v/>
      </c>
      <c r="I30" s="97" t="str">
        <f t="shared" si="12"/>
        <v/>
      </c>
      <c r="J30" s="97" t="str">
        <f t="shared" si="12"/>
        <v/>
      </c>
      <c r="K30" s="97" t="str">
        <f t="shared" si="12"/>
        <v/>
      </c>
      <c r="L30" s="97" t="str">
        <f t="shared" si="12"/>
        <v/>
      </c>
      <c r="M30" s="97" t="str">
        <f t="shared" si="12"/>
        <v/>
      </c>
      <c r="N30" s="97" t="str">
        <f t="shared" si="12"/>
        <v/>
      </c>
      <c r="O30" s="97" t="str">
        <f t="shared" si="12"/>
        <v/>
      </c>
      <c r="P30" s="97" t="str">
        <f t="shared" si="12"/>
        <v/>
      </c>
      <c r="Q30" s="97" t="str">
        <f t="shared" si="12"/>
        <v/>
      </c>
      <c r="R30" s="18"/>
      <c r="S30" s="18"/>
      <c r="T30" s="18"/>
      <c r="U30" s="97" t="str">
        <f t="shared" ref="U30:AF30" si="13">IF(U8=0,"",U29/U8)</f>
      </c>
      <c r="V30" s="97" t="str">
        <f t="shared" si="13"/>
        <v/>
      </c>
      <c r="W30" s="97" t="str">
        <f t="shared" si="13"/>
        <v/>
      </c>
      <c r="X30" s="97" t="str">
        <f t="shared" si="13"/>
        <v/>
      </c>
      <c r="Y30" s="97" t="str">
        <f t="shared" si="13"/>
        <v/>
      </c>
      <c r="Z30" s="97" t="str">
        <f t="shared" si="13"/>
        <v/>
      </c>
      <c r="AA30" s="97" t="str">
        <f t="shared" si="13"/>
        <v/>
      </c>
      <c r="AB30" s="97" t="str">
        <f t="shared" si="13"/>
        <v/>
      </c>
      <c r="AC30" s="97" t="str">
        <f t="shared" si="13"/>
        <v/>
      </c>
      <c r="AD30" s="97" t="str">
        <f t="shared" si="13"/>
        <v/>
      </c>
      <c r="AE30" s="97" t="str">
        <f t="shared" si="13"/>
        <v/>
      </c>
      <c r="AF30" s="97" t="str">
        <f t="shared" si="13"/>
        <v/>
      </c>
      <c r="AG30" s="18"/>
      <c r="AH30" s="18"/>
    </row>
    <row r="31" spans="1:34" ht="12.75" customHeight="1">
      <c r="A31" s="46"/>
      <c r="B31" s="55"/>
      <c r="C31" s="54"/>
      <c r="D31" s="54"/>
      <c r="E31" s="12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</row>
    <row r="32" spans="1:34" ht="10.5" customHeight="1" outlineLevel="1">
      <c r="A32" s="86" t="s">
        <v>36</v>
      </c>
      <c r="B32" s="2"/>
      <c r="C32" s="55"/>
      <c r="D32" s="54"/>
      <c r="E32" s="12"/>
      <c r="F32" s="18">
        <f>SUM(F33:F34)</f>
      </c>
      <c r="G32" s="18">
        <f t="shared" ref="G32:Q32" si="14">SUM(G33:G34)</f>
      </c>
      <c r="H32" s="18">
        <f t="shared" si="14"/>
        <v>0</v>
      </c>
      <c r="I32" s="18">
        <f t="shared" si="14"/>
        <v>0</v>
      </c>
      <c r="J32" s="18">
        <f t="shared" si="14"/>
        <v>0</v>
      </c>
      <c r="K32" s="18">
        <f t="shared" si="14"/>
        <v>0</v>
      </c>
      <c r="L32" s="18">
        <f t="shared" si="14"/>
        <v>0</v>
      </c>
      <c r="M32" s="18">
        <f t="shared" si="14"/>
        <v>0</v>
      </c>
      <c r="N32" s="18">
        <f t="shared" si="14"/>
        <v>0</v>
      </c>
      <c r="O32" s="18">
        <f t="shared" si="14"/>
        <v>0</v>
      </c>
      <c r="P32" s="18">
        <f t="shared" si="14"/>
        <v>0</v>
      </c>
      <c r="Q32" s="18">
        <f t="shared" si="14"/>
        <v>0</v>
      </c>
      <c r="R32" s="16">
        <f>SUM(F32:Q32)</f>
      </c>
      <c r="S32" s="16">
        <f>SUM(R32/12)</f>
      </c>
      <c r="T32" s="16"/>
      <c r="U32" s="18">
        <f t="shared" ref="U32:AF32" si="15">SUM(U33:U34)</f>
      </c>
      <c r="V32" s="18">
        <f t="shared" si="15"/>
        <v>0</v>
      </c>
      <c r="W32" s="18">
        <f t="shared" si="15"/>
        <v>0</v>
      </c>
      <c r="X32" s="18">
        <f t="shared" si="15"/>
        <v>0</v>
      </c>
      <c r="Y32" s="18">
        <f t="shared" si="15"/>
        <v>0</v>
      </c>
      <c r="Z32" s="18">
        <f t="shared" si="15"/>
        <v>0</v>
      </c>
      <c r="AA32" s="18">
        <f t="shared" si="15"/>
        <v>0</v>
      </c>
      <c r="AB32" s="18">
        <f t="shared" si="15"/>
        <v>0</v>
      </c>
      <c r="AC32" s="18">
        <f t="shared" si="15"/>
        <v>0</v>
      </c>
      <c r="AD32" s="18">
        <f t="shared" si="15"/>
        <v>0</v>
      </c>
      <c r="AE32" s="18">
        <f t="shared" si="15"/>
        <v>0</v>
      </c>
      <c r="AF32" s="18">
        <f t="shared" si="15"/>
        <v>0</v>
      </c>
      <c r="AG32" s="16">
        <f>SUM(U32:AF32)</f>
      </c>
      <c r="AH32" s="16">
        <f>SUM(AG32/12)</f>
      </c>
    </row>
    <row r="33" spans="1:34" ht="10.5" customHeight="1" outlineLevel="1">
      <c r="B33" s="55"/>
      <c r="C33" s="54" t="s">
        <v>37</v>
      </c>
      <c r="D33" s="54"/>
      <c r="E33" s="12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16">
        <f>SUM(F33:Q33)</f>
      </c>
      <c r="S33" s="16">
        <f>R33/12</f>
      </c>
      <c r="T33" s="16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16">
        <f>SUM(U33:AF33)</f>
      </c>
      <c r="AH33" s="16">
        <f>AG33/12</f>
      </c>
    </row>
    <row r="34" spans="1:34" ht="10.5" customHeight="1" outlineLevel="1">
      <c r="B34" s="55"/>
      <c r="C34" s="54" t="s">
        <v>38</v>
      </c>
      <c r="D34" s="54"/>
      <c r="E34" s="12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16">
        <f>SUM(F34:Q34)</f>
      </c>
      <c r="S34" s="16">
        <f>R34/12</f>
      </c>
      <c r="T34" s="16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16">
        <f>SUM(U34:AF34)</f>
      </c>
      <c r="AH34" s="16">
        <f>AG34/12</f>
      </c>
    </row>
    <row r="35" spans="1:34" ht="12.75" customHeight="1">
      <c r="A35" s="46"/>
      <c r="B35" s="55"/>
      <c r="C35" s="54"/>
      <c r="D35" s="54"/>
      <c r="E35" s="12"/>
      <c r="F35" s="18"/>
      <c r="G35" s="18"/>
      <c r="H35" s="18"/>
      <c r="I35" s="18"/>
      <c r="J35" s="18"/>
      <c r="K35" s="18"/>
      <c r="L35" s="18"/>
      <c r="M35" s="18"/>
      <c r="N35" s="16"/>
      <c r="O35" s="16"/>
      <c r="P35" s="16"/>
      <c r="Q35" s="16"/>
      <c r="R35" s="16"/>
      <c r="S35" s="16"/>
      <c r="T35" s="16"/>
      <c r="U35" s="18"/>
      <c r="V35" s="18"/>
      <c r="W35" s="18"/>
      <c r="X35" s="18"/>
      <c r="Y35" s="18"/>
      <c r="Z35" s="18"/>
      <c r="AA35" s="18"/>
      <c r="AB35" s="18"/>
      <c r="AC35" s="16"/>
      <c r="AD35" s="16"/>
      <c r="AE35" s="16"/>
      <c r="AF35" s="16"/>
      <c r="AG35" s="16"/>
      <c r="AH35" s="16"/>
    </row>
    <row r="36" spans="1:34" ht="12.75" customHeight="1">
      <c r="A36" s="86" t="s">
        <v>39</v>
      </c>
      <c r="B36" s="55"/>
      <c r="C36" s="59"/>
      <c r="D36" s="54"/>
      <c r="E36" s="12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16">
        <f t="shared" ref="R36:R41" si="16">SUM(F36:Q36)</f>
      </c>
      <c r="S36" s="16">
        <f t="shared" ref="S36:S41" si="17">SUM(R36/12)</f>
      </c>
      <c r="T36" s="16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16">
        <f t="shared" ref="AG36:AG41" si="18">SUM(U36:AF36)</f>
      </c>
      <c r="AH36" s="16">
        <f t="shared" ref="AH36:AH41" si="19">SUM(AG36/12)</f>
      </c>
    </row>
    <row r="37" spans="1:34" ht="12.75" customHeight="1">
      <c r="B37" s="54" t="s">
        <v>40</v>
      </c>
      <c r="C37" s="2"/>
      <c r="D37" s="54"/>
      <c r="E37" s="12"/>
      <c r="F37" s="99">
        <f>F36-(F36*'Instrukcje'!$E$7)</f>
      </c>
      <c r="G37" s="99">
        <f>G36-(G36*'Instrukcje'!$E$7)</f>
      </c>
      <c r="H37" s="99">
        <f>H36-(H36*'Instrukcje'!$E$7)</f>
      </c>
      <c r="I37" s="99">
        <f>I36-(I36*'Instrukcje'!$E$7)</f>
      </c>
      <c r="J37" s="99">
        <f>J36-(J36*'Instrukcje'!$E$7)</f>
      </c>
      <c r="K37" s="99">
        <f>K36-(K36*'Instrukcje'!$E$7)</f>
      </c>
      <c r="L37" s="99">
        <f>L36-(L36*'Instrukcje'!$E$7)</f>
      </c>
      <c r="M37" s="99">
        <f>M36-(M36*'Instrukcje'!$E$7)</f>
      </c>
      <c r="N37" s="99">
        <f>N36-(N36*'Instrukcje'!$E$7)</f>
      </c>
      <c r="O37" s="99">
        <f>O36-(O36*'Instrukcje'!$E$7)</f>
      </c>
      <c r="P37" s="99">
        <f>P36-(P36*'Instrukcje'!$E$7)</f>
      </c>
      <c r="Q37" s="99">
        <f>Q36-(Q36*'Instrukcje'!$E$7)</f>
      </c>
      <c r="R37" s="16">
        <f t="shared" si="16"/>
        <v>0</v>
      </c>
      <c r="S37" s="16">
        <f t="shared" si="17"/>
        <v>0</v>
      </c>
      <c r="T37" s="2"/>
      <c r="U37" s="99">
        <f>U36-(U36*'Instrukcje'!$E$7)</f>
      </c>
      <c r="V37" s="99">
        <f>V36-(V36*'Instrukcje'!$E$7)</f>
      </c>
      <c r="W37" s="99">
        <f>W36-(W36*'Instrukcje'!$E$7)</f>
      </c>
      <c r="X37" s="99">
        <f>X36-(X36*'Instrukcje'!$E$7)</f>
      </c>
      <c r="Y37" s="99">
        <f>Y36-(Y36*'Instrukcje'!$E$7)</f>
      </c>
      <c r="Z37" s="99">
        <f>Z36-(Z36*'Instrukcje'!$E$7)</f>
      </c>
      <c r="AA37" s="99">
        <f>AA36-(AA36*'Instrukcje'!$E$7)</f>
      </c>
      <c r="AB37" s="99">
        <f>AB36-(AB36*'Instrukcje'!$E$7)</f>
      </c>
      <c r="AC37" s="99">
        <f>AC36-(AC36*'Instrukcje'!$E$7)</f>
      </c>
      <c r="AD37" s="99">
        <f>AD36-(AD36*'Instrukcje'!$E$7)</f>
      </c>
      <c r="AE37" s="99">
        <f>AE36-(AE36*'Instrukcje'!$E$7)</f>
      </c>
      <c r="AF37" s="99">
        <f>AF36-(AF36*'Instrukcje'!$E$7)</f>
      </c>
      <c r="AG37" s="16">
        <f t="shared" si="18"/>
        <v>0</v>
      </c>
      <c r="AH37" s="16">
        <f t="shared" si="19"/>
        <v>0</v>
      </c>
    </row>
    <row r="38" spans="1:34" ht="12.75" customHeight="1">
      <c r="B38" s="108" t="s">
        <v>41</v>
      </c>
      <c r="D38" s="54"/>
      <c r="E38" s="12"/>
      <c r="F38" s="16">
        <f>(0.244)*F36</f>
      </c>
      <c r="G38" s="16">
        <f>(0.244)*G36</f>
      </c>
      <c r="H38" s="16">
        <f t="shared" ref="H38:P38" si="20">(0.244)*H36</f>
      </c>
      <c r="I38" s="16">
        <f t="shared" si="20"/>
        <v>0</v>
      </c>
      <c r="J38" s="16">
        <f t="shared" si="20"/>
        <v>0</v>
      </c>
      <c r="K38" s="16">
        <f t="shared" si="20"/>
        <v>0</v>
      </c>
      <c r="L38" s="16">
        <f t="shared" si="20"/>
        <v>0</v>
      </c>
      <c r="M38" s="16">
        <f t="shared" si="20"/>
        <v>0</v>
      </c>
      <c r="N38" s="16">
        <f t="shared" si="20"/>
        <v>0</v>
      </c>
      <c r="O38" s="16">
        <f t="shared" si="20"/>
        <v>0</v>
      </c>
      <c r="P38" s="16">
        <f t="shared" si="20"/>
        <v>0</v>
      </c>
      <c r="Q38" s="16">
        <f>(0.244)*Q36</f>
      </c>
      <c r="R38" s="16">
        <f t="shared" si="16"/>
        <v>0</v>
      </c>
      <c r="S38" s="16">
        <f t="shared" si="17"/>
        <v>0</v>
      </c>
      <c r="T38" s="16"/>
      <c r="U38" s="16">
        <f>(0.244)*U36</f>
      </c>
      <c r="V38" s="16">
        <f t="shared" ref="V38:AF38" si="21">(0.244)*V36</f>
      </c>
      <c r="W38" s="16">
        <f t="shared" si="21"/>
        <v>0</v>
      </c>
      <c r="X38" s="16">
        <f t="shared" si="21"/>
        <v>0</v>
      </c>
      <c r="Y38" s="16">
        <f t="shared" si="21"/>
        <v>0</v>
      </c>
      <c r="Z38" s="16">
        <f t="shared" si="21"/>
        <v>0</v>
      </c>
      <c r="AA38" s="16">
        <f t="shared" si="21"/>
        <v>0</v>
      </c>
      <c r="AB38" s="16">
        <f t="shared" si="21"/>
        <v>0</v>
      </c>
      <c r="AC38" s="16">
        <f t="shared" si="21"/>
        <v>0</v>
      </c>
      <c r="AD38" s="16">
        <f t="shared" si="21"/>
        <v>0</v>
      </c>
      <c r="AE38" s="16">
        <f t="shared" si="21"/>
        <v>0</v>
      </c>
      <c r="AF38" s="16">
        <f t="shared" si="21"/>
        <v>0</v>
      </c>
      <c r="AG38" s="16">
        <f t="shared" si="18"/>
        <v>0</v>
      </c>
      <c r="AH38" s="16">
        <f t="shared" si="19"/>
        <v>0</v>
      </c>
    </row>
    <row r="39" spans="1:34" ht="12.75" customHeight="1">
      <c r="B39" s="109" t="s">
        <v>42</v>
      </c>
      <c r="C39" s="2"/>
      <c r="D39" s="54"/>
      <c r="E39" s="12"/>
      <c r="F39" s="16"/>
      <c r="G39" s="16">
        <f>F36-F37</f>
      </c>
      <c r="H39" s="16">
        <f t="shared" ref="H39:Q39" si="22">G36-G37</f>
      </c>
      <c r="I39" s="16">
        <f t="shared" si="22"/>
        <v>0</v>
      </c>
      <c r="J39" s="16">
        <f t="shared" si="22"/>
        <v>0</v>
      </c>
      <c r="K39" s="16">
        <f t="shared" si="22"/>
        <v>0</v>
      </c>
      <c r="L39" s="16">
        <f t="shared" si="22"/>
        <v>0</v>
      </c>
      <c r="M39" s="16">
        <f t="shared" si="22"/>
        <v>0</v>
      </c>
      <c r="N39" s="16">
        <f t="shared" si="22"/>
        <v>0</v>
      </c>
      <c r="O39" s="16">
        <f t="shared" si="22"/>
        <v>0</v>
      </c>
      <c r="P39" s="16">
        <f t="shared" si="22"/>
        <v>0</v>
      </c>
      <c r="Q39" s="16">
        <f t="shared" si="22"/>
        <v>0</v>
      </c>
      <c r="R39" s="16">
        <f t="shared" si="16"/>
        <v>0</v>
      </c>
      <c r="S39" s="16">
        <f t="shared" si="17"/>
        <v>0</v>
      </c>
      <c r="T39" s="16"/>
      <c r="U39" s="16">
        <f>Q36-Q37</f>
      </c>
      <c r="V39" s="16">
        <f>U36-U37</f>
      </c>
      <c r="W39" s="16">
        <f t="shared" ref="W39:AF39" si="23">V36-V37</f>
      </c>
      <c r="X39" s="16">
        <f t="shared" si="23"/>
        <v>0</v>
      </c>
      <c r="Y39" s="16">
        <f t="shared" si="23"/>
        <v>0</v>
      </c>
      <c r="Z39" s="16">
        <f t="shared" si="23"/>
        <v>0</v>
      </c>
      <c r="AA39" s="16">
        <f t="shared" si="23"/>
        <v>0</v>
      </c>
      <c r="AB39" s="16">
        <f t="shared" si="23"/>
        <v>0</v>
      </c>
      <c r="AC39" s="16">
        <f t="shared" si="23"/>
        <v>0</v>
      </c>
      <c r="AD39" s="16">
        <f t="shared" si="23"/>
        <v>0</v>
      </c>
      <c r="AE39" s="16">
        <f t="shared" si="23"/>
        <v>0</v>
      </c>
      <c r="AF39" s="16">
        <f t="shared" si="23"/>
        <v>0</v>
      </c>
      <c r="AG39" s="16">
        <f t="shared" si="18"/>
        <v>0</v>
      </c>
      <c r="AH39" s="16">
        <f t="shared" si="19"/>
        <v>0</v>
      </c>
    </row>
    <row r="40" spans="1:34" ht="12.75" customHeight="1">
      <c r="B40" s="108" t="s">
        <v>43</v>
      </c>
      <c r="D40" s="55"/>
      <c r="E40" s="15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16">
        <f t="shared" si="16"/>
        <v>0</v>
      </c>
      <c r="S40" s="16">
        <f t="shared" si="17"/>
        <v>0</v>
      </c>
      <c r="T40" s="16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16">
        <f t="shared" si="18"/>
        <v>0</v>
      </c>
      <c r="AH40" s="16">
        <f t="shared" si="19"/>
        <v>0</v>
      </c>
    </row>
    <row r="41" spans="1:34" ht="12.75" customHeight="1">
      <c r="A41" s="55" t="s">
        <v>44</v>
      </c>
      <c r="B41" s="2"/>
      <c r="C41" s="55"/>
      <c r="D41" s="55" t="s">
        <v>45</v>
      </c>
      <c r="E41" s="15"/>
      <c r="F41" s="18">
        <f>SUM(F37:F40)</f>
      </c>
      <c r="G41" s="18">
        <f>SUM(G37:G40)</f>
      </c>
      <c r="H41" s="18">
        <f t="shared" ref="H41:P41" si="24">SUM(H37:H40)</f>
      </c>
      <c r="I41" s="18">
        <f t="shared" si="24"/>
        <v>0</v>
      </c>
      <c r="J41" s="18">
        <f t="shared" si="24"/>
        <v>0</v>
      </c>
      <c r="K41" s="18">
        <f t="shared" si="24"/>
        <v>0</v>
      </c>
      <c r="L41" s="18">
        <f t="shared" si="24"/>
        <v>0</v>
      </c>
      <c r="M41" s="18">
        <f t="shared" si="24"/>
        <v>0</v>
      </c>
      <c r="N41" s="18">
        <f t="shared" si="24"/>
        <v>0</v>
      </c>
      <c r="O41" s="18">
        <f t="shared" si="24"/>
        <v>0</v>
      </c>
      <c r="P41" s="18">
        <f t="shared" si="24"/>
        <v>0</v>
      </c>
      <c r="Q41" s="18">
        <f>SUM(Q37:Q40)</f>
      </c>
      <c r="R41" s="16">
        <f t="shared" si="16"/>
        <v>0</v>
      </c>
      <c r="S41" s="16">
        <f t="shared" si="17"/>
        <v>0</v>
      </c>
      <c r="T41" s="18"/>
      <c r="U41" s="18">
        <f>SUM(U37:U40)</f>
      </c>
      <c r="V41" s="18">
        <f t="shared" ref="V41:AF41" si="25">SUM(V37:V40)</f>
      </c>
      <c r="W41" s="18">
        <f t="shared" si="25"/>
        <v>0</v>
      </c>
      <c r="X41" s="18">
        <f t="shared" si="25"/>
        <v>0</v>
      </c>
      <c r="Y41" s="18">
        <f t="shared" si="25"/>
        <v>0</v>
      </c>
      <c r="Z41" s="18">
        <f t="shared" si="25"/>
        <v>0</v>
      </c>
      <c r="AA41" s="18">
        <f t="shared" si="25"/>
        <v>0</v>
      </c>
      <c r="AB41" s="18">
        <f t="shared" si="25"/>
        <v>0</v>
      </c>
      <c r="AC41" s="18">
        <f t="shared" si="25"/>
        <v>0</v>
      </c>
      <c r="AD41" s="18">
        <f t="shared" si="25"/>
        <v>0</v>
      </c>
      <c r="AE41" s="18">
        <f t="shared" si="25"/>
        <v>0</v>
      </c>
      <c r="AF41" s="18">
        <f t="shared" si="25"/>
        <v>0</v>
      </c>
      <c r="AG41" s="16">
        <f t="shared" si="18"/>
        <v>0</v>
      </c>
      <c r="AH41" s="16">
        <f t="shared" si="19"/>
        <v>0</v>
      </c>
    </row>
    <row r="42" spans="1:34" ht="12.75" customHeight="1">
      <c r="B42" s="55"/>
      <c r="C42" s="55"/>
      <c r="D42" s="55"/>
      <c r="E42" s="15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</row>
    <row r="43" spans="1:34" ht="12.75" customHeight="1" outlineLevel="1">
      <c r="A43" s="46" t="s">
        <v>46</v>
      </c>
      <c r="B43" s="55"/>
      <c r="C43" s="55"/>
      <c r="D43" s="55"/>
      <c r="E43" s="15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</row>
    <row r="44" spans="1:34" ht="12.75" customHeight="1" outlineLevel="1">
      <c r="B44" s="108" t="s">
        <v>47</v>
      </c>
      <c r="C44" s="54"/>
      <c r="D44" s="54"/>
      <c r="E44" s="12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16">
        <f>SUM(F44:Q44)</f>
      </c>
      <c r="S44" s="16">
        <f t="shared" ref="S44:S54" si="26">SUM(R44/12)</f>
      </c>
      <c r="T44" s="16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16">
        <f>SUM(U44:AF44)</f>
      </c>
      <c r="AH44" s="16">
        <f t="shared" ref="AH44:AH60" si="27">SUM(AG44/12)</f>
      </c>
    </row>
    <row r="45" spans="1:34" ht="12.75" customHeight="1" outlineLevel="1">
      <c r="B45" s="108" t="s">
        <v>48</v>
      </c>
      <c r="C45" s="54"/>
      <c r="D45" s="54"/>
      <c r="E45" s="12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16">
        <f>SUM(F45:Q45)</f>
      </c>
      <c r="S45" s="16">
        <f t="shared" si="26"/>
        <v>0</v>
      </c>
      <c r="T45" s="16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16">
        <f>SUM(U45:AF45)</f>
      </c>
      <c r="AH45" s="16">
        <f t="shared" si="27"/>
        <v>0</v>
      </c>
    </row>
    <row r="46" spans="1:34" ht="12.75" customHeight="1" outlineLevel="1">
      <c r="B46" s="54" t="s">
        <v>49</v>
      </c>
      <c r="C46" s="54"/>
      <c r="D46" s="54"/>
      <c r="E46" s="12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16">
        <f>SUM(F46:Q46)</f>
      </c>
      <c r="S46" s="16">
        <f t="shared" si="26"/>
        <v>0</v>
      </c>
      <c r="T46" s="16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16">
        <f>SUM(U46:AF46)</f>
      </c>
      <c r="AH46" s="16">
        <f t="shared" si="27"/>
        <v>0</v>
      </c>
    </row>
    <row r="47" spans="1:34" ht="12.75" customHeight="1" outlineLevel="1">
      <c r="B47" s="108" t="s">
        <v>50</v>
      </c>
      <c r="C47" s="54"/>
      <c r="D47" s="54"/>
      <c r="E47" s="12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16">
        <f>SUM(F47:Q47)</f>
      </c>
      <c r="S47" s="16">
        <f t="shared" si="26"/>
        <v>0</v>
      </c>
      <c r="T47" s="16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16">
        <f>SUM(U47:AF47)</f>
      </c>
      <c r="AH47" s="16">
        <f t="shared" si="27"/>
        <v>0</v>
      </c>
    </row>
    <row r="48" spans="1:34" ht="12.75" customHeight="1" outlineLevel="1">
      <c r="B48" s="108" t="s">
        <v>51</v>
      </c>
      <c r="C48" s="54"/>
      <c r="D48" s="54"/>
      <c r="E48" s="12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16">
        <f>SUM(F48:Q48)</f>
      </c>
      <c r="S48" s="16">
        <f t="shared" si="26"/>
        <v>0</v>
      </c>
      <c r="T48" s="16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16">
        <f>SUM(U48:AF48)</f>
      </c>
      <c r="AH48" s="16">
        <f t="shared" si="27"/>
        <v>0</v>
      </c>
    </row>
    <row r="49" spans="1:34" ht="12.75" customHeight="1" outlineLevel="1">
      <c r="B49" s="108" t="s">
        <v>52</v>
      </c>
      <c r="C49" s="54"/>
      <c r="D49" s="54"/>
      <c r="E49" s="12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16">
        <f t="shared" ref="R49:R54" si="28">SUM(F49:Q49)</f>
      </c>
      <c r="S49" s="16">
        <f t="shared" si="26"/>
        <v>0</v>
      </c>
      <c r="T49" s="16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16">
        <f t="shared" ref="AG49:AG54" si="29">SUM(U49:AF49)</f>
      </c>
      <c r="AH49" s="16">
        <f t="shared" si="27"/>
        <v>0</v>
      </c>
    </row>
    <row r="50" spans="1:34" ht="12.75" customHeight="1" outlineLevel="1">
      <c r="B50" s="108" t="s">
        <v>53</v>
      </c>
      <c r="C50" s="55"/>
      <c r="D50" s="54"/>
      <c r="E50" s="12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16">
        <f t="shared" si="28"/>
        <v>0</v>
      </c>
      <c r="S50" s="16">
        <f t="shared" si="26"/>
        <v>0</v>
      </c>
      <c r="T50" s="16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16">
        <f t="shared" si="29"/>
        <v>0</v>
      </c>
      <c r="AH50" s="16">
        <f t="shared" si="27"/>
        <v>0</v>
      </c>
    </row>
    <row r="51" spans="1:34" ht="12.75" customHeight="1" outlineLevel="1">
      <c r="B51" s="108" t="s">
        <v>54</v>
      </c>
      <c r="C51" s="55"/>
      <c r="D51" s="54"/>
      <c r="E51" s="12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16">
        <f t="shared" si="28"/>
        <v>0</v>
      </c>
      <c r="S51" s="16">
        <f t="shared" si="26"/>
        <v>0</v>
      </c>
      <c r="T51" s="16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16">
        <f t="shared" si="29"/>
        <v>0</v>
      </c>
      <c r="AH51" s="16">
        <f t="shared" si="27"/>
        <v>0</v>
      </c>
    </row>
    <row r="52" spans="1:34" ht="12.75" customHeight="1" outlineLevel="1">
      <c r="B52" s="108" t="s">
        <v>55</v>
      </c>
      <c r="C52" s="55"/>
      <c r="D52" s="54"/>
      <c r="E52" s="12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16">
        <f t="shared" si="28"/>
        <v>0</v>
      </c>
      <c r="S52" s="16">
        <f t="shared" si="26"/>
        <v>0</v>
      </c>
      <c r="T52" s="16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16">
        <f t="shared" si="29"/>
        <v>0</v>
      </c>
      <c r="AH52" s="16">
        <f t="shared" si="27"/>
        <v>0</v>
      </c>
    </row>
    <row r="53" spans="1:34" ht="12.75" customHeight="1" outlineLevel="1">
      <c r="B53" s="108" t="s">
        <v>56</v>
      </c>
      <c r="C53" s="54"/>
      <c r="D53" s="54"/>
      <c r="E53" s="12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16">
        <f t="shared" si="28"/>
        <v>0</v>
      </c>
      <c r="S53" s="16">
        <f t="shared" si="26"/>
        <v>0</v>
      </c>
      <c r="T53" s="16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16">
        <f t="shared" si="29"/>
        <v>0</v>
      </c>
      <c r="AH53" s="16">
        <f t="shared" si="27"/>
        <v>0</v>
      </c>
    </row>
    <row r="54" spans="1:34" ht="12.75" customHeight="1" outlineLevel="1">
      <c r="B54" s="108" t="s">
        <v>57</v>
      </c>
      <c r="C54" s="54"/>
      <c r="D54" s="55"/>
      <c r="E54" s="15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16">
        <f t="shared" si="28"/>
        <v>0</v>
      </c>
      <c r="S54" s="16">
        <f t="shared" si="26"/>
        <v>0</v>
      </c>
      <c r="T54" s="16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16">
        <f t="shared" si="29"/>
        <v>0</v>
      </c>
      <c r="AH54" s="16">
        <f t="shared" si="27"/>
        <v>0</v>
      </c>
    </row>
    <row r="55" spans="1:34" ht="12.75" customHeight="1" outlineLevel="1">
      <c r="B55" s="54" t="s">
        <v>58</v>
      </c>
      <c r="C55" s="55"/>
      <c r="D55" s="2"/>
      <c r="E55" s="12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16">
        <f>SUM(F55:Q55)</f>
      </c>
      <c r="S55" s="16">
        <f t="shared" ref="S55:S60" si="30">SUM(R55/12)</f>
      </c>
      <c r="T55" s="16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16">
        <f>SUM(U55:AF55)</f>
      </c>
      <c r="AH55" s="16">
        <f>SUM(AG55/12)</f>
      </c>
    </row>
    <row r="56" spans="1:34" ht="12.75" customHeight="1" outlineLevel="1">
      <c r="B56" s="105" t="str">
        <f>CONCATENATE("VAT ",D56*100,"% costs (add % to D56)")</f>
      </c>
      <c r="C56" s="107"/>
      <c r="D56" s="106">
        <v>0.1</v>
      </c>
      <c r="E56" s="12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16">
        <f>SUM(F56:Q56)</f>
      </c>
      <c r="S56" s="16">
        <f t="shared" si="30"/>
        <v>0</v>
      </c>
      <c r="T56" s="16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16">
        <f>SUM(U56:AF56)</f>
      </c>
      <c r="AH56" s="16">
        <f>SUM(AG56/12)</f>
      </c>
    </row>
    <row r="57" spans="1:34" ht="12.75" customHeight="1" outlineLevel="1">
      <c r="B57" s="108" t="s">
        <v>59</v>
      </c>
      <c r="C57" s="55"/>
      <c r="D57" s="54"/>
      <c r="E57" s="12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16">
        <f>SUM(F57:Q57)</f>
      </c>
      <c r="S57" s="16">
        <f t="shared" si="30"/>
        <v>0</v>
      </c>
      <c r="T57" s="16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16">
        <f>SUM(U57:AF57)</f>
      </c>
      <c r="AH57" s="16">
        <f>SUM(AG57/12)</f>
      </c>
    </row>
    <row r="58" spans="1:34" ht="12.75" customHeight="1" outlineLevel="1">
      <c r="B58" s="54" t="s">
        <v>60</v>
      </c>
      <c r="C58" s="55"/>
      <c r="D58" s="54"/>
      <c r="E58" s="12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16">
        <f>SUM(F58:Q58)</f>
      </c>
      <c r="S58" s="16">
        <f t="shared" si="30"/>
        <v>0</v>
      </c>
      <c r="T58" s="16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16">
        <f>SUM(U58:AF58)</f>
      </c>
      <c r="AH58" s="16">
        <f>SUM(AG58/12)</f>
      </c>
    </row>
    <row r="59" spans="1:34" ht="12.75" customHeight="1" outlineLevel="1">
      <c r="B59" s="54" t="s">
        <v>61</v>
      </c>
      <c r="C59" s="55"/>
      <c r="D59" s="54"/>
      <c r="E59" s="12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16">
        <f>SUM(F59:Q59)</f>
      </c>
      <c r="S59" s="16">
        <f t="shared" si="30"/>
        <v>0</v>
      </c>
      <c r="T59" s="16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16">
        <f>SUM(U59:AF59)</f>
      </c>
      <c r="AH59" s="16">
        <f>SUM(AG59/12)</f>
      </c>
    </row>
    <row r="60" spans="1:34" ht="12.75" customHeight="1" outlineLevel="1">
      <c r="B60" s="55" t="s">
        <v>62</v>
      </c>
      <c r="C60" s="54"/>
      <c r="D60" s="55" t="s">
        <v>274</v>
      </c>
      <c r="E60" s="15"/>
      <c r="F60" s="18">
        <f>SUM(F44:F59)</f>
      </c>
      <c r="G60" s="18">
        <f t="shared" ref="G60:Q60" si="31">SUM(G44:G59)</f>
      </c>
      <c r="H60" s="18">
        <f t="shared" si="31"/>
        <v>0</v>
      </c>
      <c r="I60" s="18">
        <f t="shared" si="31"/>
        <v>0</v>
      </c>
      <c r="J60" s="18">
        <f t="shared" si="31"/>
        <v>0</v>
      </c>
      <c r="K60" s="18">
        <f t="shared" si="31"/>
        <v>0</v>
      </c>
      <c r="L60" s="18">
        <f t="shared" si="31"/>
        <v>0</v>
      </c>
      <c r="M60" s="18">
        <f t="shared" si="31"/>
        <v>0</v>
      </c>
      <c r="N60" s="18">
        <f t="shared" si="31"/>
        <v>0</v>
      </c>
      <c r="O60" s="18">
        <f t="shared" si="31"/>
        <v>0</v>
      </c>
      <c r="P60" s="18">
        <f t="shared" si="31"/>
        <v>0</v>
      </c>
      <c r="Q60" s="18">
        <f t="shared" si="31"/>
        <v>0</v>
      </c>
      <c r="R60" s="18">
        <f>SUM(R44:R54)</f>
      </c>
      <c r="S60" s="18">
        <f t="shared" si="30"/>
        <v>0</v>
      </c>
      <c r="T60" s="18"/>
      <c r="U60" s="18">
        <f>SUM(U44:U59)</f>
      </c>
      <c r="V60" s="18">
        <f t="shared" ref="V60:AF60" si="32">SUM(V44:V59)</f>
      </c>
      <c r="W60" s="18">
        <f t="shared" si="32"/>
        <v>0</v>
      </c>
      <c r="X60" s="18">
        <f t="shared" si="32"/>
        <v>0</v>
      </c>
      <c r="Y60" s="18">
        <f t="shared" si="32"/>
        <v>0</v>
      </c>
      <c r="Z60" s="18">
        <f t="shared" si="32"/>
        <v>0</v>
      </c>
      <c r="AA60" s="18">
        <f t="shared" si="32"/>
        <v>0</v>
      </c>
      <c r="AB60" s="18">
        <f t="shared" si="32"/>
        <v>0</v>
      </c>
      <c r="AC60" s="18">
        <f t="shared" si="32"/>
        <v>0</v>
      </c>
      <c r="AD60" s="18">
        <f t="shared" si="32"/>
        <v>0</v>
      </c>
      <c r="AE60" s="18">
        <f t="shared" si="32"/>
        <v>0</v>
      </c>
      <c r="AF60" s="18">
        <f t="shared" si="32"/>
        <v>0</v>
      </c>
      <c r="AG60" s="18">
        <f>SUM(AG44:AG54)</f>
      </c>
      <c r="AH60" s="18">
        <f t="shared" si="27"/>
        <v>0</v>
      </c>
    </row>
    <row r="61" spans="1:34" ht="12.75" customHeight="1">
      <c r="B61" s="55"/>
      <c r="C61" s="54"/>
      <c r="D61" s="55"/>
      <c r="E61" s="15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</row>
    <row r="62" spans="1:34" ht="12.75" customHeight="1">
      <c r="A62" s="46"/>
      <c r="B62" s="87" t="s">
        <v>63</v>
      </c>
      <c r="C62" s="55"/>
      <c r="D62" s="55"/>
      <c r="E62" s="15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</row>
    <row r="63" spans="1:34" ht="12.75" customHeight="1">
      <c r="B63" s="54"/>
      <c r="C63" s="54" t="s">
        <v>64</v>
      </c>
      <c r="D63" s="54"/>
      <c r="E63" s="12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16">
        <f>SUM(F63:Q63)</f>
      </c>
      <c r="S63" s="16">
        <f>SUM(R63/12)</f>
      </c>
      <c r="T63" s="16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16">
        <f>SUM(U63:AF63)</f>
      </c>
      <c r="AH63" s="16">
        <f>SUM(AG63/12)</f>
      </c>
    </row>
    <row r="64" spans="1:34" ht="12.75" customHeight="1">
      <c r="B64" s="54"/>
      <c r="C64" s="54" t="s">
        <v>65</v>
      </c>
      <c r="D64" s="54"/>
      <c r="E64" s="12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16">
        <f>SUM(F64:Q64)</f>
      </c>
      <c r="S64" s="16">
        <f>SUM(R64/12)</f>
      </c>
      <c r="T64" s="16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16">
        <f>SUM(U64:AF64)</f>
      </c>
      <c r="AH64" s="16">
        <f>SUM(AG64/12)</f>
      </c>
    </row>
    <row r="65" spans="1:34" ht="12.75" customHeight="1">
      <c r="B65" s="54"/>
      <c r="C65" s="54" t="s">
        <v>66</v>
      </c>
      <c r="D65" s="54"/>
      <c r="E65" s="12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16">
        <f>SUM(F65:Q65)</f>
      </c>
      <c r="S65" s="16">
        <f>SUM(R65/12)</f>
      </c>
      <c r="T65" s="16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16">
        <f>SUM(U65:AF65)</f>
      </c>
      <c r="AH65" s="16">
        <f>SUM(AG65/12)</f>
      </c>
    </row>
    <row r="66" spans="1:34" ht="12.75" customHeight="1">
      <c r="A66" s="46"/>
      <c r="B66" s="55"/>
      <c r="C66" s="54" t="s">
        <v>67</v>
      </c>
      <c r="D66" s="55" t="s">
        <v>275</v>
      </c>
      <c r="E66" s="15"/>
      <c r="F66" s="18">
        <f t="shared" ref="F66:R66" si="33">SUM(F63:F65)</f>
      </c>
      <c r="G66" s="18">
        <f t="shared" si="33"/>
        <v>0</v>
      </c>
      <c r="H66" s="18">
        <f t="shared" si="33"/>
        <v>0</v>
      </c>
      <c r="I66" s="18">
        <f t="shared" si="33"/>
        <v>0</v>
      </c>
      <c r="J66" s="18">
        <f t="shared" si="33"/>
        <v>0</v>
      </c>
      <c r="K66" s="18">
        <f t="shared" si="33"/>
        <v>0</v>
      </c>
      <c r="L66" s="18">
        <f t="shared" si="33"/>
        <v>0</v>
      </c>
      <c r="M66" s="18">
        <f t="shared" si="33"/>
        <v>0</v>
      </c>
      <c r="N66" s="18">
        <f t="shared" si="33"/>
        <v>0</v>
      </c>
      <c r="O66" s="18">
        <f t="shared" si="33"/>
        <v>0</v>
      </c>
      <c r="P66" s="18">
        <f t="shared" si="33"/>
        <v>0</v>
      </c>
      <c r="Q66" s="18">
        <f t="shared" si="33"/>
        <v>0</v>
      </c>
      <c r="R66" s="18">
        <f t="shared" si="33"/>
        <v>0</v>
      </c>
      <c r="S66" s="18">
        <f>R66/12</f>
      </c>
      <c r="T66" s="18"/>
      <c r="U66" s="18">
        <f t="shared" ref="U66:AF66" si="34">SUM(U63:U65)</f>
      </c>
      <c r="V66" s="18">
        <f t="shared" si="34"/>
        <v>0</v>
      </c>
      <c r="W66" s="18">
        <f t="shared" si="34"/>
        <v>0</v>
      </c>
      <c r="X66" s="18">
        <f t="shared" si="34"/>
        <v>0</v>
      </c>
      <c r="Y66" s="18">
        <f t="shared" si="34"/>
        <v>0</v>
      </c>
      <c r="Z66" s="18">
        <f t="shared" si="34"/>
        <v>0</v>
      </c>
      <c r="AA66" s="18">
        <f t="shared" si="34"/>
        <v>0</v>
      </c>
      <c r="AB66" s="18">
        <f t="shared" si="34"/>
        <v>0</v>
      </c>
      <c r="AC66" s="18">
        <f t="shared" si="34"/>
        <v>0</v>
      </c>
      <c r="AD66" s="18">
        <f t="shared" si="34"/>
        <v>0</v>
      </c>
      <c r="AE66" s="18">
        <f t="shared" si="34"/>
        <v>0</v>
      </c>
      <c r="AF66" s="18">
        <f t="shared" si="34"/>
        <v>0</v>
      </c>
      <c r="AG66" s="18">
        <f>SUM(AG63:AG65)</f>
      </c>
      <c r="AH66" s="18">
        <f>AG66/12</f>
      </c>
    </row>
    <row r="67" spans="1:34" ht="12.75" customHeight="1">
      <c r="A67" s="46"/>
      <c r="B67" s="46"/>
      <c r="C67" s="54"/>
      <c r="D67" s="55"/>
      <c r="E67" s="15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</row>
    <row r="68" spans="1:34" ht="12.75" customHeight="1">
      <c r="A68" s="55" t="s">
        <v>68</v>
      </c>
      <c r="B68" s="2"/>
      <c r="C68" s="55"/>
      <c r="D68" s="54"/>
      <c r="E68" s="12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16">
        <f>SUM(F68:Q68)</f>
      </c>
      <c r="S68" s="16">
        <f t="shared" ref="S68:S75" si="35">SUM(R68/12)</f>
      </c>
      <c r="T68" s="16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16">
        <f>SUM(U68:AF68)</f>
      </c>
      <c r="AH68" s="16">
        <f t="shared" ref="AH68:AH75" si="36">SUM(AG68/12)</f>
      </c>
    </row>
    <row r="69" spans="1:34" ht="12.75" customHeight="1">
      <c r="A69" s="86" t="s">
        <v>69</v>
      </c>
      <c r="B69" s="2"/>
      <c r="C69" s="55"/>
      <c r="D69" s="54"/>
      <c r="E69" s="12"/>
      <c r="F69" s="104">
        <f>IF(F131&lt;0,0,F131)</f>
      </c>
      <c r="G69" s="104">
        <f>IF(G131&lt;0,0,G131)</f>
      </c>
      <c r="H69" s="104">
        <f>IF(H131&lt;0,0,H131)</f>
      </c>
      <c r="I69" s="104">
        <f t="shared" ref="I69:Q69" si="37">IF(I131&lt;0,0,I131)</f>
      </c>
      <c r="J69" s="104">
        <f t="shared" si="37"/>
        <v>0</v>
      </c>
      <c r="K69" s="104">
        <f t="shared" si="37"/>
        <v>0</v>
      </c>
      <c r="L69" s="104">
        <f t="shared" si="37"/>
        <v>0</v>
      </c>
      <c r="M69" s="104">
        <f t="shared" si="37"/>
        <v>0</v>
      </c>
      <c r="N69" s="104">
        <f t="shared" si="37"/>
        <v>0</v>
      </c>
      <c r="O69" s="104">
        <f t="shared" si="37"/>
        <v>0</v>
      </c>
      <c r="P69" s="104">
        <f t="shared" si="37"/>
        <v>0</v>
      </c>
      <c r="Q69" s="104">
        <f t="shared" si="37"/>
        <v>0</v>
      </c>
      <c r="R69" s="16">
        <f>SUM(F69:Q69)</f>
      </c>
      <c r="S69" s="16">
        <f t="shared" si="35"/>
        <v>0</v>
      </c>
      <c r="T69" s="16"/>
      <c r="U69" s="104">
        <f>IF(U131&lt;0,0,U131)</f>
      </c>
      <c r="V69" s="104">
        <f>IF(V131&lt;0,0,V131)</f>
      </c>
      <c r="W69" s="104">
        <f>IF(W131&lt;0,0,W131)</f>
      </c>
      <c r="X69" s="104">
        <f t="shared" ref="X69:AF69" si="38">IF(X131&lt;0,0,X131)</f>
      </c>
      <c r="Y69" s="104">
        <f t="shared" si="38"/>
        <v>0</v>
      </c>
      <c r="Z69" s="104">
        <f t="shared" si="38"/>
        <v>0</v>
      </c>
      <c r="AA69" s="104">
        <f t="shared" si="38"/>
        <v>0</v>
      </c>
      <c r="AB69" s="104">
        <f t="shared" si="38"/>
        <v>0</v>
      </c>
      <c r="AC69" s="104">
        <f t="shared" si="38"/>
        <v>0</v>
      </c>
      <c r="AD69" s="104">
        <f t="shared" si="38"/>
        <v>0</v>
      </c>
      <c r="AE69" s="104">
        <f t="shared" si="38"/>
        <v>0</v>
      </c>
      <c r="AF69" s="104">
        <f t="shared" si="38"/>
        <v>0</v>
      </c>
      <c r="AG69" s="16">
        <f>SUM(U69:AF69)</f>
      </c>
      <c r="AH69" s="16">
        <f t="shared" si="36"/>
        <v>0</v>
      </c>
    </row>
    <row r="70" spans="1:34" ht="12.75" customHeight="1">
      <c r="A70" s="55" t="s">
        <v>70</v>
      </c>
      <c r="B70" s="2"/>
      <c r="C70" s="55"/>
      <c r="D70" s="54"/>
      <c r="E70" s="12"/>
      <c r="F70" s="104">
        <f>IF(F131&gt;0,0,F131*-1)</f>
      </c>
      <c r="G70" s="104">
        <f>IF(G131&gt;0,0,G131*-1)</f>
      </c>
      <c r="H70" s="104">
        <f>IF(H131&gt;0,0,H131*-1)</f>
      </c>
      <c r="I70" s="104">
        <f t="shared" ref="I70:Q70" si="39">IF(I131&gt;0,0,I131*-1)</f>
      </c>
      <c r="J70" s="104">
        <f t="shared" si="39"/>
        <v>0</v>
      </c>
      <c r="K70" s="104">
        <f t="shared" si="39"/>
        <v>0</v>
      </c>
      <c r="L70" s="104">
        <f t="shared" si="39"/>
        <v>0</v>
      </c>
      <c r="M70" s="104">
        <f t="shared" si="39"/>
        <v>0</v>
      </c>
      <c r="N70" s="104">
        <f t="shared" si="39"/>
        <v>0</v>
      </c>
      <c r="O70" s="104">
        <f t="shared" si="39"/>
        <v>0</v>
      </c>
      <c r="P70" s="104">
        <f t="shared" si="39"/>
        <v>0</v>
      </c>
      <c r="Q70" s="104">
        <f t="shared" si="39"/>
        <v>0</v>
      </c>
      <c r="R70" s="16">
        <f>SUM(F70:Q70)</f>
      </c>
      <c r="S70" s="16">
        <f t="shared" si="35"/>
        <v>0</v>
      </c>
      <c r="T70" s="16"/>
      <c r="U70" s="104">
        <f>IF(U131&gt;0,0,U131*-1)</f>
      </c>
      <c r="V70" s="104">
        <f>IF(V131&gt;0,0,V131*-1)</f>
      </c>
      <c r="W70" s="104">
        <f>IF(W131&gt;0,0,W131*-1)</f>
      </c>
      <c r="X70" s="104">
        <f t="shared" ref="X70:AF70" si="40">IF(X131&gt;0,0,X131*-1)</f>
      </c>
      <c r="Y70" s="104">
        <f t="shared" si="40"/>
        <v>0</v>
      </c>
      <c r="Z70" s="104">
        <f t="shared" si="40"/>
        <v>0</v>
      </c>
      <c r="AA70" s="104">
        <f t="shared" si="40"/>
        <v>0</v>
      </c>
      <c r="AB70" s="104">
        <f t="shared" si="40"/>
        <v>0</v>
      </c>
      <c r="AC70" s="104">
        <f t="shared" si="40"/>
        <v>0</v>
      </c>
      <c r="AD70" s="104">
        <f t="shared" si="40"/>
        <v>0</v>
      </c>
      <c r="AE70" s="104">
        <f t="shared" si="40"/>
        <v>0</v>
      </c>
      <c r="AF70" s="104">
        <f t="shared" si="40"/>
        <v>0</v>
      </c>
      <c r="AG70" s="16">
        <f>SUM(U70:AF70)</f>
      </c>
      <c r="AH70" s="16">
        <f t="shared" si="36"/>
        <v>0</v>
      </c>
    </row>
    <row r="71" spans="1:34" ht="12.75" customHeight="1">
      <c r="A71" s="86" t="s">
        <v>71</v>
      </c>
      <c r="B71" s="2"/>
      <c r="C71" s="55"/>
      <c r="D71" s="54"/>
      <c r="E71" s="12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16">
        <f>SUM(F71:Q71)</f>
      </c>
      <c r="S71" s="16">
        <f t="shared" si="35"/>
        <v>0</v>
      </c>
      <c r="T71" s="16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16">
        <f>SUM(U71:AF71)</f>
      </c>
      <c r="AH71" s="16">
        <f t="shared" si="36"/>
        <v>0</v>
      </c>
    </row>
    <row r="72" spans="1:34" ht="12.75" customHeight="1">
      <c r="B72" s="86"/>
      <c r="C72" s="55"/>
      <c r="D72" s="54"/>
      <c r="E72" s="12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16"/>
      <c r="AH72" s="16"/>
    </row>
    <row r="73" spans="1:34" ht="12.75" customHeight="1">
      <c r="A73" s="57"/>
      <c r="B73" s="57" t="s">
        <v>72</v>
      </c>
      <c r="C73" s="57"/>
      <c r="D73" s="58"/>
      <c r="E73" s="19"/>
      <c r="F73" s="20">
        <f>SUM(F8,F32,F70)</f>
      </c>
      <c r="G73" s="20">
        <f t="shared" ref="G73:Q73" si="41">SUM(G8,G32,G70)</f>
      </c>
      <c r="H73" s="20">
        <f t="shared" si="41"/>
        <v>0</v>
      </c>
      <c r="I73" s="20">
        <f t="shared" si="41"/>
        <v>0</v>
      </c>
      <c r="J73" s="20">
        <f t="shared" si="41"/>
        <v>0</v>
      </c>
      <c r="K73" s="20">
        <f t="shared" si="41"/>
        <v>0</v>
      </c>
      <c r="L73" s="20">
        <f t="shared" si="41"/>
        <v>0</v>
      </c>
      <c r="M73" s="20">
        <f t="shared" si="41"/>
        <v>0</v>
      </c>
      <c r="N73" s="20">
        <f t="shared" si="41"/>
        <v>0</v>
      </c>
      <c r="O73" s="20">
        <f t="shared" si="41"/>
        <v>0</v>
      </c>
      <c r="P73" s="20">
        <f t="shared" si="41"/>
        <v>0</v>
      </c>
      <c r="Q73" s="20">
        <f t="shared" si="41"/>
        <v>0</v>
      </c>
      <c r="R73" s="20">
        <f>SUM(F73:Q73)</f>
      </c>
      <c r="S73" s="20">
        <f t="shared" si="35"/>
        <v>0</v>
      </c>
      <c r="T73" s="20"/>
      <c r="U73" s="20">
        <f>SUM(U8,U32)</f>
      </c>
      <c r="V73" s="20">
        <f t="shared" ref="V73:AF73" si="42">SUM(V8,V32)</f>
      </c>
      <c r="W73" s="20">
        <f t="shared" si="42"/>
        <v>0</v>
      </c>
      <c r="X73" s="20">
        <f t="shared" si="42"/>
        <v>0</v>
      </c>
      <c r="Y73" s="20">
        <f t="shared" si="42"/>
        <v>0</v>
      </c>
      <c r="Z73" s="20">
        <f t="shared" si="42"/>
        <v>0</v>
      </c>
      <c r="AA73" s="20">
        <f t="shared" si="42"/>
        <v>0</v>
      </c>
      <c r="AB73" s="20">
        <f t="shared" si="42"/>
        <v>0</v>
      </c>
      <c r="AC73" s="20">
        <f t="shared" si="42"/>
        <v>0</v>
      </c>
      <c r="AD73" s="20">
        <f t="shared" si="42"/>
        <v>0</v>
      </c>
      <c r="AE73" s="20">
        <f t="shared" si="42"/>
        <v>0</v>
      </c>
      <c r="AF73" s="20">
        <f t="shared" si="42"/>
        <v>0</v>
      </c>
      <c r="AG73" s="20">
        <f>SUM(U73:AF73)</f>
      </c>
      <c r="AH73" s="20">
        <f t="shared" si="36"/>
        <v>0</v>
      </c>
    </row>
    <row r="74" spans="1:34" ht="12.75" customHeight="1">
      <c r="A74" s="58"/>
      <c r="B74" s="57" t="s">
        <v>73</v>
      </c>
      <c r="C74" s="57"/>
      <c r="D74" s="58"/>
      <c r="E74" s="19"/>
      <c r="F74" s="20">
        <f>SUM(F24,F41,F60,F66,F68,F69,F71)</f>
      </c>
      <c r="G74" s="20">
        <f t="shared" ref="G74:Q74" si="43">SUM(G24,G41,G60,G66,G68,G69,G71)</f>
      </c>
      <c r="H74" s="20">
        <f t="shared" si="43"/>
        <v>0</v>
      </c>
      <c r="I74" s="20">
        <f t="shared" si="43"/>
        <v>0</v>
      </c>
      <c r="J74" s="20">
        <f t="shared" si="43"/>
        <v>0</v>
      </c>
      <c r="K74" s="20">
        <f t="shared" si="43"/>
        <v>0</v>
      </c>
      <c r="L74" s="20">
        <f t="shared" si="43"/>
        <v>0</v>
      </c>
      <c r="M74" s="20">
        <f t="shared" si="43"/>
        <v>0</v>
      </c>
      <c r="N74" s="20">
        <f t="shared" si="43"/>
        <v>0</v>
      </c>
      <c r="O74" s="20">
        <f t="shared" si="43"/>
        <v>0</v>
      </c>
      <c r="P74" s="20">
        <f t="shared" si="43"/>
        <v>0</v>
      </c>
      <c r="Q74" s="20">
        <f t="shared" si="43"/>
        <v>0</v>
      </c>
      <c r="R74" s="20">
        <f>SUM(F74:Q74)</f>
      </c>
      <c r="S74" s="20">
        <f t="shared" si="35"/>
        <v>0</v>
      </c>
      <c r="T74" s="20"/>
      <c r="U74" s="20">
        <f>SUM(U24,U41,U60,U66,U68,U69,U71)</f>
      </c>
      <c r="V74" s="20">
        <f t="shared" ref="V74:AF74" si="44">SUM(V24,V41,V60,V66,V68,V69,V71)</f>
      </c>
      <c r="W74" s="20">
        <f t="shared" si="44"/>
        <v>0</v>
      </c>
      <c r="X74" s="20">
        <f t="shared" si="44"/>
        <v>0</v>
      </c>
      <c r="Y74" s="20">
        <f t="shared" si="44"/>
        <v>0</v>
      </c>
      <c r="Z74" s="20">
        <f t="shared" si="44"/>
        <v>0</v>
      </c>
      <c r="AA74" s="20">
        <f t="shared" si="44"/>
        <v>0</v>
      </c>
      <c r="AB74" s="20">
        <f t="shared" si="44"/>
        <v>0</v>
      </c>
      <c r="AC74" s="20">
        <f t="shared" si="44"/>
        <v>0</v>
      </c>
      <c r="AD74" s="20">
        <f t="shared" si="44"/>
        <v>0</v>
      </c>
      <c r="AE74" s="20">
        <f t="shared" si="44"/>
        <v>0</v>
      </c>
      <c r="AF74" s="20">
        <f t="shared" si="44"/>
        <v>0</v>
      </c>
      <c r="AG74" s="20">
        <f>SUM(U74:AF74)</f>
      </c>
      <c r="AH74" s="20">
        <f t="shared" si="36"/>
        <v>0</v>
      </c>
    </row>
    <row r="75" spans="1:34" ht="12.75" customHeight="1">
      <c r="A75" s="58"/>
      <c r="B75" s="57" t="s">
        <v>74</v>
      </c>
      <c r="C75" s="60"/>
      <c r="D75" s="58"/>
      <c r="E75" s="19"/>
      <c r="F75" s="20">
        <f>SUM(F73-F74)</f>
      </c>
      <c r="G75" s="20">
        <f t="shared" ref="G75:Q75" si="45">SUM(G73-G74)</f>
      </c>
      <c r="H75" s="20">
        <f t="shared" si="45"/>
        <v>0</v>
      </c>
      <c r="I75" s="20">
        <f t="shared" si="45"/>
        <v>0</v>
      </c>
      <c r="J75" s="20">
        <f t="shared" si="45"/>
        <v>0</v>
      </c>
      <c r="K75" s="20">
        <f t="shared" si="45"/>
        <v>0</v>
      </c>
      <c r="L75" s="20">
        <f t="shared" si="45"/>
        <v>0</v>
      </c>
      <c r="M75" s="20">
        <f>SUM(M73-M74)</f>
      </c>
      <c r="N75" s="20">
        <f t="shared" si="45"/>
        <v>0</v>
      </c>
      <c r="O75" s="20">
        <f t="shared" si="45"/>
        <v>0</v>
      </c>
      <c r="P75" s="20">
        <f t="shared" si="45"/>
        <v>0</v>
      </c>
      <c r="Q75" s="20">
        <f t="shared" si="45"/>
        <v>0</v>
      </c>
      <c r="R75" s="20">
        <f>SUM(F75:Q75)</f>
      </c>
      <c r="S75" s="20">
        <f t="shared" si="35"/>
        <v>0</v>
      </c>
      <c r="T75" s="20"/>
      <c r="U75" s="20">
        <f t="shared" ref="U75:AF75" si="46">SUM(U73-U74)</f>
      </c>
      <c r="V75" s="20">
        <f t="shared" si="46"/>
        <v>0</v>
      </c>
      <c r="W75" s="20">
        <f t="shared" si="46"/>
        <v>0</v>
      </c>
      <c r="X75" s="20">
        <f t="shared" si="46"/>
        <v>0</v>
      </c>
      <c r="Y75" s="20">
        <f t="shared" si="46"/>
        <v>0</v>
      </c>
      <c r="Z75" s="20">
        <f t="shared" si="46"/>
        <v>0</v>
      </c>
      <c r="AA75" s="20">
        <f t="shared" si="46"/>
        <v>0</v>
      </c>
      <c r="AB75" s="20">
        <f t="shared" si="46"/>
        <v>0</v>
      </c>
      <c r="AC75" s="20">
        <f t="shared" si="46"/>
        <v>0</v>
      </c>
      <c r="AD75" s="20">
        <f t="shared" si="46"/>
        <v>0</v>
      </c>
      <c r="AE75" s="20">
        <f t="shared" si="46"/>
        <v>0</v>
      </c>
      <c r="AF75" s="20">
        <f t="shared" si="46"/>
        <v>0</v>
      </c>
      <c r="AG75" s="20">
        <f>SUM(U75:AF75)</f>
      </c>
      <c r="AH75" s="20">
        <f t="shared" si="36"/>
        <v>0</v>
      </c>
    </row>
    <row r="76" spans="1:34" ht="12.75" customHeight="1">
      <c r="C76" s="61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7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7"/>
    </row>
    <row r="77" spans="1:34" ht="12.75" customHeight="1">
      <c r="B77" s="46" t="s">
        <v>75</v>
      </c>
      <c r="C77" s="61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16">
        <f>SUM(F77:Q77)</f>
      </c>
      <c r="S77" s="16">
        <f>SUM(R77/12)</f>
      </c>
      <c r="T77" s="16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16">
        <f>SUM(U77:AF77)</f>
      </c>
      <c r="AH77" s="16">
        <f>SUM(AG77/12)</f>
      </c>
    </row>
    <row r="78" spans="1:34" s="6" customFormat="1" ht="12.75" customHeight="1">
      <c r="A78" s="62"/>
      <c r="B78" s="62" t="s">
        <v>276</v>
      </c>
      <c r="C78" s="63"/>
      <c r="D78" s="62"/>
      <c r="E78" s="23"/>
      <c r="F78" s="20">
        <f>F75+F77</f>
      </c>
      <c r="G78" s="20">
        <f t="shared" ref="G78:Q78" si="47">G75+G77</f>
      </c>
      <c r="H78" s="20">
        <f t="shared" si="47"/>
        <v>0</v>
      </c>
      <c r="I78" s="20">
        <f t="shared" si="47"/>
        <v>0</v>
      </c>
      <c r="J78" s="20">
        <f t="shared" si="47"/>
        <v>0</v>
      </c>
      <c r="K78" s="20">
        <f t="shared" si="47"/>
        <v>0</v>
      </c>
      <c r="L78" s="20">
        <f t="shared" si="47"/>
        <v>0</v>
      </c>
      <c r="M78" s="20">
        <f t="shared" si="47"/>
        <v>0</v>
      </c>
      <c r="N78" s="20">
        <f t="shared" si="47"/>
        <v>0</v>
      </c>
      <c r="O78" s="20">
        <f t="shared" si="47"/>
        <v>0</v>
      </c>
      <c r="P78" s="20">
        <f t="shared" si="47"/>
        <v>0</v>
      </c>
      <c r="Q78" s="20">
        <f t="shared" si="47"/>
        <v>0</v>
      </c>
      <c r="R78" s="20">
        <f>SUM(F78:Q78)</f>
      </c>
      <c r="S78" s="20">
        <f>SUM(R78/12)</f>
      </c>
      <c r="T78" s="20"/>
      <c r="U78" s="20">
        <f t="shared" ref="U78:AF78" si="48">U75+U77</f>
      </c>
      <c r="V78" s="20">
        <f t="shared" si="48"/>
        <v>0</v>
      </c>
      <c r="W78" s="20">
        <f t="shared" si="48"/>
        <v>0</v>
      </c>
      <c r="X78" s="20">
        <f t="shared" si="48"/>
        <v>0</v>
      </c>
      <c r="Y78" s="20">
        <f t="shared" si="48"/>
        <v>0</v>
      </c>
      <c r="Z78" s="20">
        <f t="shared" si="48"/>
        <v>0</v>
      </c>
      <c r="AA78" s="20">
        <f t="shared" si="48"/>
        <v>0</v>
      </c>
      <c r="AB78" s="20">
        <f t="shared" si="48"/>
        <v>0</v>
      </c>
      <c r="AC78" s="20">
        <f t="shared" si="48"/>
        <v>0</v>
      </c>
      <c r="AD78" s="20">
        <f t="shared" si="48"/>
        <v>0</v>
      </c>
      <c r="AE78" s="20">
        <f t="shared" si="48"/>
        <v>0</v>
      </c>
      <c r="AF78" s="20">
        <f t="shared" si="48"/>
        <v>0</v>
      </c>
      <c r="AG78" s="20">
        <f>SUM(U78:AF78)</f>
      </c>
      <c r="AH78" s="20">
        <f>SUM(AG78/12)</f>
      </c>
    </row>
    <row r="79" spans="1:34" ht="12.75" customHeight="1">
      <c r="C79" s="61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7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7"/>
    </row>
    <row r="80" spans="1:34" ht="12.75" customHeight="1">
      <c r="B80" s="46" t="s">
        <v>76</v>
      </c>
      <c r="C80" s="61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16">
        <f>SUM(F80:Q80)</f>
      </c>
      <c r="S80" s="16">
        <f>SUM(R80/12)</f>
      </c>
      <c r="T80" s="16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16">
        <f>SUM(U80:AF80)</f>
      </c>
      <c r="AH80" s="16">
        <f>SUM(AG80/12)</f>
      </c>
    </row>
    <row r="81" spans="1:34" s="6" customFormat="1" ht="12.75" customHeight="1">
      <c r="A81" s="62"/>
      <c r="B81" s="62" t="s">
        <v>277</v>
      </c>
      <c r="C81" s="63"/>
      <c r="D81" s="62"/>
      <c r="E81" s="23"/>
      <c r="F81" s="20">
        <f>F78+F80</f>
      </c>
      <c r="G81" s="20">
        <f t="shared" ref="G81:Q81" si="49">G78+G80</f>
      </c>
      <c r="H81" s="20">
        <f t="shared" si="49"/>
        <v>0</v>
      </c>
      <c r="I81" s="20">
        <f t="shared" si="49"/>
        <v>0</v>
      </c>
      <c r="J81" s="20">
        <f t="shared" si="49"/>
        <v>0</v>
      </c>
      <c r="K81" s="20">
        <f t="shared" si="49"/>
        <v>0</v>
      </c>
      <c r="L81" s="20">
        <f t="shared" si="49"/>
        <v>0</v>
      </c>
      <c r="M81" s="20">
        <f t="shared" si="49"/>
        <v>0</v>
      </c>
      <c r="N81" s="20">
        <f t="shared" si="49"/>
        <v>0</v>
      </c>
      <c r="O81" s="20">
        <f t="shared" si="49"/>
        <v>0</v>
      </c>
      <c r="P81" s="20">
        <f t="shared" si="49"/>
        <v>0</v>
      </c>
      <c r="Q81" s="20">
        <f t="shared" si="49"/>
        <v>0</v>
      </c>
      <c r="R81" s="20">
        <f>SUM(F81:Q81)</f>
      </c>
      <c r="S81" s="20">
        <f>SUM(R81/12)</f>
      </c>
      <c r="T81" s="20"/>
      <c r="U81" s="20">
        <f t="shared" ref="U81:AF81" si="50">U78+U80</f>
      </c>
      <c r="V81" s="20">
        <f t="shared" si="50"/>
        <v>0</v>
      </c>
      <c r="W81" s="20">
        <f t="shared" si="50"/>
        <v>0</v>
      </c>
      <c r="X81" s="20">
        <f t="shared" si="50"/>
        <v>0</v>
      </c>
      <c r="Y81" s="20">
        <f t="shared" si="50"/>
        <v>0</v>
      </c>
      <c r="Z81" s="20">
        <f t="shared" si="50"/>
        <v>0</v>
      </c>
      <c r="AA81" s="20">
        <f t="shared" si="50"/>
        <v>0</v>
      </c>
      <c r="AB81" s="20">
        <f t="shared" si="50"/>
        <v>0</v>
      </c>
      <c r="AC81" s="20">
        <f t="shared" si="50"/>
        <v>0</v>
      </c>
      <c r="AD81" s="20">
        <f t="shared" si="50"/>
        <v>0</v>
      </c>
      <c r="AE81" s="20">
        <f t="shared" si="50"/>
        <v>0</v>
      </c>
      <c r="AF81" s="20">
        <f t="shared" si="50"/>
        <v>0</v>
      </c>
      <c r="AG81" s="20">
        <f>SUM(U81:AF81)</f>
      </c>
      <c r="AH81" s="20">
        <f>SUM(AG81/12)</f>
      </c>
    </row>
    <row r="82" spans="1:34" ht="12.75" customHeight="1">
      <c r="C82" s="61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7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7"/>
    </row>
    <row r="83" spans="1:34" ht="12.75" customHeight="1">
      <c r="B83" s="46" t="s">
        <v>77</v>
      </c>
      <c r="C83" s="61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16"/>
      <c r="S83" s="16"/>
      <c r="T83" s="16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16"/>
      <c r="AH83" s="16"/>
    </row>
    <row r="84" spans="1:34" ht="12.75" customHeight="1">
      <c r="C84" s="110" t="s">
        <v>78</v>
      </c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16">
        <f>SUM(F84:Q84)</f>
      </c>
      <c r="S84" s="16">
        <f>SUM(R84/12)</f>
      </c>
      <c r="T84" s="16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16">
        <f>SUM(U84:AF84)</f>
      </c>
      <c r="AH84" s="16">
        <f>SUM(AG84/12)</f>
      </c>
    </row>
    <row r="85" spans="1:34" ht="12.75" customHeight="1">
      <c r="C85" s="61" t="s">
        <v>79</v>
      </c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16">
        <f>SUM(F85:Q85)</f>
      </c>
      <c r="S85" s="16">
        <f>SUM(R85/12)</f>
      </c>
      <c r="T85" s="16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16">
        <f>SUM(U85:AF85)</f>
      </c>
      <c r="AH85" s="16">
        <f>SUM(AG85/12)</f>
      </c>
    </row>
    <row r="86" spans="1:34" s="6" customFormat="1" ht="12.75" customHeight="1">
      <c r="A86" s="62"/>
      <c r="B86" s="62" t="s">
        <v>278</v>
      </c>
      <c r="C86" s="63"/>
      <c r="D86" s="62"/>
      <c r="E86" s="23"/>
      <c r="F86" s="20">
        <f>F81+F84+F85</f>
      </c>
      <c r="G86" s="20">
        <f t="shared" ref="G86:Q86" si="51">G81+G84+G85</f>
      </c>
      <c r="H86" s="20">
        <f t="shared" si="51"/>
        <v>0</v>
      </c>
      <c r="I86" s="20">
        <f t="shared" si="51"/>
        <v>0</v>
      </c>
      <c r="J86" s="20">
        <f t="shared" si="51"/>
        <v>0</v>
      </c>
      <c r="K86" s="20">
        <f t="shared" si="51"/>
        <v>0</v>
      </c>
      <c r="L86" s="20">
        <f t="shared" si="51"/>
        <v>0</v>
      </c>
      <c r="M86" s="20">
        <f t="shared" si="51"/>
        <v>0</v>
      </c>
      <c r="N86" s="20">
        <f t="shared" si="51"/>
        <v>0</v>
      </c>
      <c r="O86" s="20">
        <f t="shared" si="51"/>
        <v>0</v>
      </c>
      <c r="P86" s="20">
        <f t="shared" si="51"/>
        <v>0</v>
      </c>
      <c r="Q86" s="20">
        <f t="shared" si="51"/>
        <v>0</v>
      </c>
      <c r="R86" s="20">
        <f>SUM(F86:Q86)</f>
      </c>
      <c r="S86" s="20">
        <f>SUM(R86/12)</f>
      </c>
      <c r="T86" s="20"/>
      <c r="U86" s="20">
        <f t="shared" ref="U86:AF86" si="52">U81+U84+U85</f>
      </c>
      <c r="V86" s="20">
        <f t="shared" si="52"/>
        <v>0</v>
      </c>
      <c r="W86" s="20">
        <f t="shared" si="52"/>
        <v>0</v>
      </c>
      <c r="X86" s="20">
        <f t="shared" si="52"/>
        <v>0</v>
      </c>
      <c r="Y86" s="20">
        <f t="shared" si="52"/>
        <v>0</v>
      </c>
      <c r="Z86" s="20">
        <f t="shared" si="52"/>
        <v>0</v>
      </c>
      <c r="AA86" s="20">
        <f t="shared" si="52"/>
        <v>0</v>
      </c>
      <c r="AB86" s="20">
        <f t="shared" si="52"/>
        <v>0</v>
      </c>
      <c r="AC86" s="20">
        <f t="shared" si="52"/>
        <v>0</v>
      </c>
      <c r="AD86" s="20">
        <f t="shared" si="52"/>
        <v>0</v>
      </c>
      <c r="AE86" s="20">
        <f t="shared" si="52"/>
        <v>0</v>
      </c>
      <c r="AF86" s="20">
        <f t="shared" si="52"/>
        <v>0</v>
      </c>
      <c r="AG86" s="20">
        <f>SUM(U86:AF86)</f>
      </c>
      <c r="AH86" s="20">
        <f>SUM(AG86/12)</f>
      </c>
    </row>
    <row r="87" spans="1:34" ht="12.75" customHeight="1">
      <c r="C87" s="61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7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7"/>
    </row>
    <row r="88" spans="1:34" ht="12.75" customHeight="1">
      <c r="B88" s="108" t="s">
        <v>80</v>
      </c>
      <c r="C88" s="64"/>
      <c r="D88" s="54"/>
      <c r="E88" s="12"/>
      <c r="F88" s="98">
        <v>0</v>
      </c>
      <c r="G88" s="18">
        <f>F89</f>
      </c>
      <c r="H88" s="18">
        <f t="shared" ref="H88:Q88" si="53">G89</f>
      </c>
      <c r="I88" s="18">
        <f t="shared" si="53"/>
        <v>0</v>
      </c>
      <c r="J88" s="18">
        <f t="shared" si="53"/>
        <v>0</v>
      </c>
      <c r="K88" s="18">
        <f t="shared" si="53"/>
        <v>0</v>
      </c>
      <c r="L88" s="18">
        <f t="shared" si="53"/>
        <v>0</v>
      </c>
      <c r="M88" s="18">
        <f t="shared" si="53"/>
        <v>0</v>
      </c>
      <c r="N88" s="18">
        <f t="shared" si="53"/>
        <v>0</v>
      </c>
      <c r="O88" s="18">
        <f t="shared" si="53"/>
        <v>0</v>
      </c>
      <c r="P88" s="18">
        <f t="shared" si="53"/>
        <v>0</v>
      </c>
      <c r="Q88" s="18">
        <f t="shared" si="53"/>
        <v>0</v>
      </c>
      <c r="R88" s="7"/>
      <c r="U88" s="18">
        <f>Q89</f>
      </c>
      <c r="V88" s="18">
        <f t="shared" ref="V88:AF88" si="54">U89</f>
      </c>
      <c r="W88" s="18">
        <f t="shared" si="54"/>
        <v>0</v>
      </c>
      <c r="X88" s="18">
        <f t="shared" si="54"/>
        <v>0</v>
      </c>
      <c r="Y88" s="18">
        <f t="shared" si="54"/>
        <v>0</v>
      </c>
      <c r="Z88" s="18">
        <f t="shared" si="54"/>
        <v>0</v>
      </c>
      <c r="AA88" s="18">
        <f t="shared" si="54"/>
        <v>0</v>
      </c>
      <c r="AB88" s="18">
        <f t="shared" si="54"/>
        <v>0</v>
      </c>
      <c r="AC88" s="18">
        <f t="shared" si="54"/>
        <v>0</v>
      </c>
      <c r="AD88" s="18">
        <f t="shared" si="54"/>
        <v>0</v>
      </c>
      <c r="AE88" s="18">
        <f t="shared" si="54"/>
        <v>0</v>
      </c>
      <c r="AF88" s="18">
        <f t="shared" si="54"/>
        <v>0</v>
      </c>
      <c r="AG88" s="7"/>
    </row>
    <row r="89" spans="1:34" ht="12.75" customHeight="1">
      <c r="B89" s="108" t="s">
        <v>81</v>
      </c>
      <c r="C89" s="64"/>
      <c r="D89" s="65"/>
      <c r="E89" s="21"/>
      <c r="F89" s="18">
        <f>SUM(F88+F73-F74+F77+F80+F84+F85)</f>
      </c>
      <c r="G89" s="18">
        <f>SUM(G88+G73-G74+G77+G80+G84+G85)</f>
      </c>
      <c r="H89" s="18">
        <f t="shared" ref="H89:Q89" si="55">SUM(H88+H73-H74+H77+H80+H84+H85)</f>
      </c>
      <c r="I89" s="18">
        <f t="shared" si="55"/>
        <v>0</v>
      </c>
      <c r="J89" s="18">
        <f t="shared" si="55"/>
        <v>0</v>
      </c>
      <c r="K89" s="18">
        <f t="shared" si="55"/>
        <v>0</v>
      </c>
      <c r="L89" s="18">
        <f t="shared" si="55"/>
        <v>0</v>
      </c>
      <c r="M89" s="18">
        <f t="shared" si="55"/>
        <v>0</v>
      </c>
      <c r="N89" s="18">
        <f t="shared" si="55"/>
        <v>0</v>
      </c>
      <c r="O89" s="18">
        <f t="shared" si="55"/>
        <v>0</v>
      </c>
      <c r="P89" s="18">
        <f t="shared" si="55"/>
        <v>0</v>
      </c>
      <c r="Q89" s="18">
        <f t="shared" si="55"/>
        <v>0</v>
      </c>
      <c r="R89" s="7"/>
      <c r="S89" s="8" t="s">
        <v>82</v>
      </c>
      <c r="T89" s="37"/>
      <c r="U89" s="18">
        <f t="shared" ref="U89:AF89" si="56">SUM(U88+U73-U74+U77+U80+U84+U85)</f>
      </c>
      <c r="V89" s="18">
        <f t="shared" si="56"/>
        <v>0</v>
      </c>
      <c r="W89" s="18">
        <f t="shared" si="56"/>
        <v>0</v>
      </c>
      <c r="X89" s="18">
        <f t="shared" si="56"/>
        <v>0</v>
      </c>
      <c r="Y89" s="18">
        <f t="shared" si="56"/>
        <v>0</v>
      </c>
      <c r="Z89" s="18">
        <f t="shared" si="56"/>
        <v>0</v>
      </c>
      <c r="AA89" s="18">
        <f t="shared" si="56"/>
        <v>0</v>
      </c>
      <c r="AB89" s="18">
        <f t="shared" si="56"/>
        <v>0</v>
      </c>
      <c r="AC89" s="18">
        <f t="shared" si="56"/>
        <v>0</v>
      </c>
      <c r="AD89" s="18">
        <f t="shared" si="56"/>
        <v>0</v>
      </c>
      <c r="AE89" s="18">
        <f t="shared" si="56"/>
        <v>0</v>
      </c>
      <c r="AF89" s="18">
        <f t="shared" si="56"/>
        <v>0</v>
      </c>
      <c r="AG89" s="7"/>
      <c r="AH89" s="8" t="s">
        <v>279</v>
      </c>
    </row>
    <row r="90" spans="1:34" ht="12.75" customHeight="1">
      <c r="C90" s="46"/>
      <c r="D90" s="61"/>
      <c r="E90" s="3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7"/>
      <c r="S90" s="8" t="s">
        <v>83</v>
      </c>
      <c r="T90" s="37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7"/>
      <c r="AH90" s="8" t="s">
        <v>280</v>
      </c>
    </row>
    <row r="91" spans="1:34" ht="12.75" customHeight="1">
      <c r="F91" s="22" t="s">
        <v>281</v>
      </c>
      <c r="G91" s="22" t="s">
        <v>282</v>
      </c>
      <c r="H91" s="22" t="s">
        <v>283</v>
      </c>
      <c r="I91" s="22" t="s">
        <v>284</v>
      </c>
      <c r="J91" s="22" t="s">
        <v>285</v>
      </c>
      <c r="K91" s="22" t="s">
        <v>286</v>
      </c>
      <c r="L91" s="22" t="s">
        <v>287</v>
      </c>
      <c r="M91" s="22" t="s">
        <v>288</v>
      </c>
      <c r="N91" s="22" t="s">
        <v>289</v>
      </c>
      <c r="O91" s="22" t="s">
        <v>290</v>
      </c>
      <c r="P91" s="22" t="s">
        <v>291</v>
      </c>
      <c r="Q91" s="22" t="s">
        <v>292</v>
      </c>
      <c r="R91" s="5"/>
      <c r="S91" s="4"/>
      <c r="T91" s="4"/>
      <c r="U91" s="22" t="s">
        <v>293</v>
      </c>
      <c r="V91" s="22" t="s">
        <v>294</v>
      </c>
      <c r="W91" s="22" t="s">
        <v>295</v>
      </c>
      <c r="X91" s="22" t="s">
        <v>296</v>
      </c>
      <c r="Y91" s="22" t="s">
        <v>297</v>
      </c>
      <c r="Z91" s="22" t="s">
        <v>298</v>
      </c>
      <c r="AA91" s="22" t="s">
        <v>299</v>
      </c>
      <c r="AB91" s="22" t="s">
        <v>300</v>
      </c>
      <c r="AC91" s="22" t="s">
        <v>301</v>
      </c>
      <c r="AD91" s="22" t="s">
        <v>302</v>
      </c>
      <c r="AE91" s="22" t="s">
        <v>303</v>
      </c>
      <c r="AF91" s="22" t="s">
        <v>304</v>
      </c>
      <c r="AG91" s="5"/>
      <c r="AH91" s="4"/>
    </row>
    <row r="92" spans="1:34" ht="12.75" customHeight="1">
      <c r="B92" s="46"/>
      <c r="C92" s="66"/>
    </row>
    <row r="93" spans="1:34" ht="12.75" customHeight="1">
      <c r="B93" s="46" t="s">
        <v>84</v>
      </c>
      <c r="C93" s="61"/>
      <c r="D93" s="61"/>
      <c r="E93" s="3"/>
      <c r="F93" s="35"/>
      <c r="G93" s="1">
        <f>F95</f>
      </c>
      <c r="H93" s="1">
        <f t="shared" ref="H93:Q93" si="57">G95</f>
      </c>
      <c r="I93" s="1">
        <f t="shared" si="57"/>
        <v>0</v>
      </c>
      <c r="J93" s="1">
        <f t="shared" si="57"/>
        <v>0</v>
      </c>
      <c r="K93" s="1">
        <f t="shared" si="57"/>
        <v>0</v>
      </c>
      <c r="L93" s="1">
        <f t="shared" si="57"/>
        <v>0</v>
      </c>
      <c r="M93" s="1">
        <f t="shared" si="57"/>
        <v>0</v>
      </c>
      <c r="N93" s="1">
        <f t="shared" si="57"/>
        <v>0</v>
      </c>
      <c r="O93" s="1">
        <f t="shared" si="57"/>
        <v>0</v>
      </c>
      <c r="P93" s="1">
        <f t="shared" si="57"/>
        <v>0</v>
      </c>
      <c r="Q93" s="1">
        <f t="shared" si="57"/>
        <v>0</v>
      </c>
      <c r="U93" s="1">
        <f>Q95</f>
      </c>
      <c r="V93" s="1">
        <f t="shared" ref="V93:AF93" si="58">U95</f>
      </c>
      <c r="W93" s="1">
        <f t="shared" si="58"/>
        <v>0</v>
      </c>
      <c r="X93" s="1">
        <f t="shared" si="58"/>
        <v>0</v>
      </c>
      <c r="Y93" s="1">
        <f t="shared" si="58"/>
        <v>0</v>
      </c>
      <c r="Z93" s="1">
        <f t="shared" si="58"/>
        <v>0</v>
      </c>
      <c r="AA93" s="1">
        <f t="shared" si="58"/>
        <v>0</v>
      </c>
      <c r="AB93" s="1">
        <f t="shared" si="58"/>
        <v>0</v>
      </c>
      <c r="AC93" s="1">
        <f t="shared" si="58"/>
        <v>0</v>
      </c>
      <c r="AD93" s="1">
        <f t="shared" si="58"/>
        <v>0</v>
      </c>
      <c r="AE93" s="1">
        <f t="shared" si="58"/>
        <v>0</v>
      </c>
      <c r="AF93" s="1">
        <f t="shared" si="58"/>
        <v>0</v>
      </c>
    </row>
    <row r="94" spans="1:34" ht="12.75" customHeight="1">
      <c r="B94" s="46"/>
      <c r="C94" s="61" t="s">
        <v>85</v>
      </c>
      <c r="D94" s="61"/>
      <c r="E94" s="3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16">
        <f>SUM(F94:Q94)</f>
      </c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16">
        <f>SUM(U94:AF94)</f>
      </c>
    </row>
    <row r="95" spans="1:34" ht="12.75" customHeight="1">
      <c r="A95" s="62"/>
      <c r="B95" s="62" t="s">
        <v>86</v>
      </c>
      <c r="C95" s="62"/>
      <c r="D95" s="62"/>
      <c r="E95" s="23"/>
      <c r="F95" s="25">
        <f>F93-F94</f>
      </c>
      <c r="G95" s="25">
        <f t="shared" ref="G95:Q95" si="59">G93-G94</f>
      </c>
      <c r="H95" s="25">
        <f t="shared" si="59"/>
        <v>0</v>
      </c>
      <c r="I95" s="25">
        <f t="shared" si="59"/>
        <v>0</v>
      </c>
      <c r="J95" s="25">
        <f t="shared" si="59"/>
        <v>0</v>
      </c>
      <c r="K95" s="25">
        <f t="shared" si="59"/>
        <v>0</v>
      </c>
      <c r="L95" s="25">
        <f t="shared" si="59"/>
        <v>0</v>
      </c>
      <c r="M95" s="25">
        <f t="shared" si="59"/>
        <v>0</v>
      </c>
      <c r="N95" s="25">
        <f t="shared" si="59"/>
        <v>0</v>
      </c>
      <c r="O95" s="25">
        <f t="shared" si="59"/>
        <v>0</v>
      </c>
      <c r="P95" s="25">
        <f t="shared" si="59"/>
        <v>0</v>
      </c>
      <c r="Q95" s="25">
        <f t="shared" si="59"/>
        <v>0</v>
      </c>
      <c r="R95" s="25"/>
      <c r="S95" s="25"/>
      <c r="T95" s="25"/>
      <c r="U95" s="25">
        <f t="shared" ref="U95:AF95" si="60">U93-U94</f>
      </c>
      <c r="V95" s="25">
        <f t="shared" si="60"/>
        <v>0</v>
      </c>
      <c r="W95" s="25">
        <f t="shared" si="60"/>
        <v>0</v>
      </c>
      <c r="X95" s="25">
        <f t="shared" si="60"/>
        <v>0</v>
      </c>
      <c r="Y95" s="25">
        <f t="shared" si="60"/>
        <v>0</v>
      </c>
      <c r="Z95" s="25">
        <f t="shared" si="60"/>
        <v>0</v>
      </c>
      <c r="AA95" s="25">
        <f t="shared" si="60"/>
        <v>0</v>
      </c>
      <c r="AB95" s="25">
        <f t="shared" si="60"/>
        <v>0</v>
      </c>
      <c r="AC95" s="25">
        <f t="shared" si="60"/>
        <v>0</v>
      </c>
      <c r="AD95" s="25">
        <f t="shared" si="60"/>
        <v>0</v>
      </c>
      <c r="AE95" s="25">
        <f t="shared" si="60"/>
        <v>0</v>
      </c>
      <c r="AF95" s="25">
        <f t="shared" si="60"/>
        <v>0</v>
      </c>
      <c r="AG95" s="25"/>
      <c r="AH95" s="25"/>
    </row>
    <row r="96" spans="1:34" ht="12.75" customHeight="1">
      <c r="B96" s="46"/>
      <c r="C96" s="66"/>
      <c r="D96" s="61"/>
      <c r="E96" s="3"/>
    </row>
    <row r="97" spans="1:34" ht="12.75" customHeight="1">
      <c r="B97" s="111" t="s">
        <v>87</v>
      </c>
      <c r="C97" s="66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</row>
    <row r="98" spans="1:34" ht="12.75" customHeight="1">
      <c r="B98" s="111" t="s">
        <v>88</v>
      </c>
      <c r="C98" s="66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</row>
    <row r="99" spans="1:34" ht="12.75" customHeight="1" thickBot="1">
      <c r="A99" s="67"/>
      <c r="B99" s="68"/>
      <c r="C99" s="69"/>
      <c r="D99" s="69"/>
      <c r="E99" s="28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</row>
    <row r="100" spans="1:34" ht="12.75" customHeight="1">
      <c r="B100" s="46"/>
      <c r="C100" s="61"/>
      <c r="D100" s="61"/>
      <c r="E100" s="3"/>
    </row>
    <row r="101" spans="1:34" ht="12.75" customHeight="1">
      <c r="A101" s="46" t="s">
        <v>89</v>
      </c>
      <c r="B101" s="46"/>
      <c r="C101" s="61"/>
      <c r="D101" s="61"/>
      <c r="E101" s="3"/>
    </row>
    <row r="102" spans="1:34" ht="12.75" customHeight="1">
      <c r="B102" s="46"/>
      <c r="C102" s="61"/>
      <c r="D102" s="61"/>
      <c r="E102" s="3"/>
    </row>
    <row r="103" spans="1:34" ht="12.75" customHeight="1" outlineLevel="1">
      <c r="B103" s="46"/>
      <c r="C103" s="61"/>
      <c r="D103" s="61"/>
      <c r="E103" s="3"/>
    </row>
    <row r="104" spans="1:34" ht="12.75" customHeight="1" outlineLevel="1">
      <c r="A104" s="72"/>
      <c r="B104" s="91" t="s">
        <v>90</v>
      </c>
      <c r="C104" s="92"/>
      <c r="D104" s="92"/>
      <c r="E104" s="93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</row>
    <row r="105" spans="1:34" ht="12.75" customHeight="1" outlineLevel="1">
      <c r="C105" s="89" t="s">
        <v>91</v>
      </c>
    </row>
    <row r="106" spans="1:34" ht="12.75" customHeight="1" outlineLevel="1">
      <c r="C106" s="70" t="s">
        <v>92</v>
      </c>
      <c r="F106" s="1">
        <f>F88</f>
      </c>
      <c r="G106" s="1">
        <f>F107</f>
      </c>
      <c r="H106" s="1">
        <f t="shared" ref="H106:Q106" si="61">G107</f>
      </c>
      <c r="I106" s="1">
        <f t="shared" si="61"/>
        <v>0</v>
      </c>
      <c r="J106" s="1">
        <f t="shared" si="61"/>
        <v>0</v>
      </c>
      <c r="K106" s="1">
        <f t="shared" si="61"/>
        <v>0</v>
      </c>
      <c r="L106" s="1">
        <f t="shared" si="61"/>
        <v>0</v>
      </c>
      <c r="M106" s="1">
        <f t="shared" si="61"/>
        <v>0</v>
      </c>
      <c r="N106" s="1">
        <f t="shared" si="61"/>
        <v>0</v>
      </c>
      <c r="O106" s="1">
        <f t="shared" si="61"/>
        <v>0</v>
      </c>
      <c r="P106" s="1">
        <f t="shared" si="61"/>
        <v>0</v>
      </c>
      <c r="Q106" s="1">
        <f t="shared" si="61"/>
        <v>0</v>
      </c>
      <c r="U106" s="1">
        <f>U88</f>
      </c>
      <c r="V106" s="1">
        <f t="shared" ref="V106:AF106" si="62">U107</f>
      </c>
      <c r="W106" s="1">
        <f t="shared" si="62"/>
        <v>0</v>
      </c>
      <c r="X106" s="1">
        <f t="shared" si="62"/>
        <v>0</v>
      </c>
      <c r="Y106" s="1">
        <f t="shared" si="62"/>
        <v>0</v>
      </c>
      <c r="Z106" s="1">
        <f t="shared" si="62"/>
        <v>0</v>
      </c>
      <c r="AA106" s="1">
        <f t="shared" si="62"/>
        <v>0</v>
      </c>
      <c r="AB106" s="1">
        <f t="shared" si="62"/>
        <v>0</v>
      </c>
      <c r="AC106" s="1">
        <f t="shared" si="62"/>
        <v>0</v>
      </c>
      <c r="AD106" s="1">
        <f t="shared" si="62"/>
        <v>0</v>
      </c>
      <c r="AE106" s="1">
        <f t="shared" si="62"/>
        <v>0</v>
      </c>
      <c r="AF106" s="1">
        <f t="shared" si="62"/>
        <v>0</v>
      </c>
    </row>
    <row r="107" spans="1:34" ht="12.75" customHeight="1" outlineLevel="1">
      <c r="A107" s="46"/>
      <c r="B107" s="46"/>
      <c r="C107" s="71" t="s">
        <v>93</v>
      </c>
      <c r="D107" s="46"/>
      <c r="E107" s="6"/>
      <c r="F107" s="38">
        <f t="shared" ref="F107:Q107" si="63">F106+F75</f>
      </c>
      <c r="G107" s="38">
        <f>G106+G75</f>
      </c>
      <c r="H107" s="38">
        <f t="shared" si="63"/>
        <v>0</v>
      </c>
      <c r="I107" s="38">
        <f t="shared" si="63"/>
        <v>0</v>
      </c>
      <c r="J107" s="38">
        <f t="shared" si="63"/>
        <v>0</v>
      </c>
      <c r="K107" s="38">
        <f t="shared" si="63"/>
        <v>0</v>
      </c>
      <c r="L107" s="38">
        <f t="shared" si="63"/>
        <v>0</v>
      </c>
      <c r="M107" s="38">
        <f t="shared" si="63"/>
        <v>0</v>
      </c>
      <c r="N107" s="38">
        <f t="shared" si="63"/>
        <v>0</v>
      </c>
      <c r="O107" s="38">
        <f t="shared" si="63"/>
        <v>0</v>
      </c>
      <c r="P107" s="38">
        <f t="shared" si="63"/>
        <v>0</v>
      </c>
      <c r="Q107" s="38">
        <f t="shared" si="63"/>
        <v>0</v>
      </c>
      <c r="U107" s="38">
        <f t="shared" ref="U107:AF107" si="64">U106+U75</f>
      </c>
      <c r="V107" s="38">
        <f t="shared" si="64"/>
        <v>0</v>
      </c>
      <c r="W107" s="38">
        <f t="shared" si="64"/>
        <v>0</v>
      </c>
      <c r="X107" s="38">
        <f t="shared" si="64"/>
        <v>0</v>
      </c>
      <c r="Y107" s="38">
        <f t="shared" si="64"/>
        <v>0</v>
      </c>
      <c r="Z107" s="38">
        <f t="shared" si="64"/>
        <v>0</v>
      </c>
      <c r="AA107" s="38">
        <f t="shared" si="64"/>
        <v>0</v>
      </c>
      <c r="AB107" s="38">
        <f t="shared" si="64"/>
        <v>0</v>
      </c>
      <c r="AC107" s="38">
        <f t="shared" si="64"/>
        <v>0</v>
      </c>
      <c r="AD107" s="38">
        <f t="shared" si="64"/>
        <v>0</v>
      </c>
      <c r="AE107" s="38">
        <f t="shared" si="64"/>
        <v>0</v>
      </c>
      <c r="AF107" s="38">
        <f t="shared" si="64"/>
        <v>0</v>
      </c>
    </row>
    <row r="108" spans="1:34" ht="12.75" customHeight="1" outlineLevel="1">
      <c r="C108" s="70"/>
    </row>
    <row r="109" spans="1:34" ht="12.75" customHeight="1" outlineLevel="1">
      <c r="C109" s="90" t="s">
        <v>94</v>
      </c>
    </row>
    <row r="110" spans="1:34" ht="12.75" customHeight="1" outlineLevel="1">
      <c r="C110" s="70" t="s">
        <v>305</v>
      </c>
      <c r="F110" s="1">
        <f>F88</f>
      </c>
      <c r="G110" s="1">
        <f>F111</f>
      </c>
      <c r="H110" s="1">
        <f t="shared" ref="H110:Q110" si="65">G111</f>
      </c>
      <c r="I110" s="1">
        <f t="shared" si="65"/>
        <v>0</v>
      </c>
      <c r="J110" s="1">
        <f t="shared" si="65"/>
        <v>0</v>
      </c>
      <c r="K110" s="1">
        <f t="shared" si="65"/>
        <v>0</v>
      </c>
      <c r="L110" s="1">
        <f t="shared" si="65"/>
        <v>0</v>
      </c>
      <c r="M110" s="1">
        <f t="shared" si="65"/>
        <v>0</v>
      </c>
      <c r="N110" s="1">
        <f t="shared" si="65"/>
        <v>0</v>
      </c>
      <c r="O110" s="1">
        <f t="shared" si="65"/>
        <v>0</v>
      </c>
      <c r="P110" s="1">
        <f t="shared" si="65"/>
        <v>0</v>
      </c>
      <c r="Q110" s="1">
        <f t="shared" si="65"/>
        <v>0</v>
      </c>
      <c r="U110" s="1">
        <f>U88</f>
      </c>
      <c r="V110" s="1">
        <f t="shared" ref="V110:AF110" si="66">U111</f>
      </c>
      <c r="W110" s="1">
        <f t="shared" si="66"/>
        <v>0</v>
      </c>
      <c r="X110" s="1">
        <f t="shared" si="66"/>
        <v>0</v>
      </c>
      <c r="Y110" s="1">
        <f t="shared" si="66"/>
        <v>0</v>
      </c>
      <c r="Z110" s="1">
        <f t="shared" si="66"/>
        <v>0</v>
      </c>
      <c r="AA110" s="1">
        <f t="shared" si="66"/>
        <v>0</v>
      </c>
      <c r="AB110" s="1">
        <f t="shared" si="66"/>
        <v>0</v>
      </c>
      <c r="AC110" s="1">
        <f t="shared" si="66"/>
        <v>0</v>
      </c>
      <c r="AD110" s="1">
        <f t="shared" si="66"/>
        <v>0</v>
      </c>
      <c r="AE110" s="1">
        <f t="shared" si="66"/>
        <v>0</v>
      </c>
      <c r="AF110" s="1">
        <f t="shared" si="66"/>
        <v>0</v>
      </c>
    </row>
    <row r="111" spans="1:34" ht="12.75" customHeight="1" outlineLevel="1">
      <c r="A111" s="46"/>
      <c r="B111" s="46"/>
      <c r="C111" s="71" t="s">
        <v>306</v>
      </c>
      <c r="D111" s="46"/>
      <c r="E111" s="6"/>
      <c r="F111" s="38">
        <f>F110+F75+F77</f>
      </c>
      <c r="G111" s="38">
        <f>G110+G75+G77</f>
      </c>
      <c r="H111" s="38">
        <f t="shared" ref="H111:Q111" si="67">H110+H75+H77</f>
      </c>
      <c r="I111" s="38">
        <f t="shared" si="67"/>
        <v>0</v>
      </c>
      <c r="J111" s="38">
        <f t="shared" si="67"/>
        <v>0</v>
      </c>
      <c r="K111" s="38">
        <f t="shared" si="67"/>
        <v>0</v>
      </c>
      <c r="L111" s="38">
        <f t="shared" si="67"/>
        <v>0</v>
      </c>
      <c r="M111" s="38">
        <f t="shared" si="67"/>
        <v>0</v>
      </c>
      <c r="N111" s="38">
        <f t="shared" si="67"/>
        <v>0</v>
      </c>
      <c r="O111" s="38">
        <f t="shared" si="67"/>
        <v>0</v>
      </c>
      <c r="P111" s="38">
        <f t="shared" si="67"/>
        <v>0</v>
      </c>
      <c r="Q111" s="38">
        <f t="shared" si="67"/>
        <v>0</v>
      </c>
      <c r="U111" s="38">
        <f t="shared" ref="U111:AF111" si="68">U110+U75+U77</f>
      </c>
      <c r="V111" s="38">
        <f t="shared" si="68"/>
        <v>0</v>
      </c>
      <c r="W111" s="38">
        <f t="shared" si="68"/>
        <v>0</v>
      </c>
      <c r="X111" s="38">
        <f t="shared" si="68"/>
        <v>0</v>
      </c>
      <c r="Y111" s="38">
        <f t="shared" si="68"/>
        <v>0</v>
      </c>
      <c r="Z111" s="38">
        <f t="shared" si="68"/>
        <v>0</v>
      </c>
      <c r="AA111" s="38">
        <f t="shared" si="68"/>
        <v>0</v>
      </c>
      <c r="AB111" s="38">
        <f t="shared" si="68"/>
        <v>0</v>
      </c>
      <c r="AC111" s="38">
        <f t="shared" si="68"/>
        <v>0</v>
      </c>
      <c r="AD111" s="38">
        <f t="shared" si="68"/>
        <v>0</v>
      </c>
      <c r="AE111" s="38">
        <f t="shared" si="68"/>
        <v>0</v>
      </c>
      <c r="AF111" s="38">
        <f t="shared" si="68"/>
        <v>0</v>
      </c>
    </row>
    <row r="112" spans="1:34" ht="12.75" customHeight="1" outlineLevel="1">
      <c r="B112" s="46"/>
      <c r="C112" s="70"/>
    </row>
    <row r="113" spans="1:34" ht="12.75" customHeight="1" outlineLevel="1">
      <c r="C113" s="90" t="s">
        <v>95</v>
      </c>
    </row>
    <row r="114" spans="1:34" ht="12.75" customHeight="1" outlineLevel="1">
      <c r="C114" s="70" t="s">
        <v>307</v>
      </c>
      <c r="F114" s="1">
        <f>F88</f>
      </c>
      <c r="G114" s="1">
        <f>F115</f>
      </c>
      <c r="H114" s="1">
        <f t="shared" ref="H114:Q114" si="69">G115</f>
      </c>
      <c r="I114" s="1">
        <f t="shared" si="69"/>
        <v>0</v>
      </c>
      <c r="J114" s="1">
        <f t="shared" si="69"/>
        <v>0</v>
      </c>
      <c r="K114" s="1">
        <f t="shared" si="69"/>
        <v>0</v>
      </c>
      <c r="L114" s="1">
        <f t="shared" si="69"/>
        <v>0</v>
      </c>
      <c r="M114" s="1">
        <f t="shared" si="69"/>
        <v>0</v>
      </c>
      <c r="N114" s="1">
        <f t="shared" si="69"/>
        <v>0</v>
      </c>
      <c r="O114" s="1">
        <f t="shared" si="69"/>
        <v>0</v>
      </c>
      <c r="P114" s="1">
        <f t="shared" si="69"/>
        <v>0</v>
      </c>
      <c r="Q114" s="1">
        <f t="shared" si="69"/>
        <v>0</v>
      </c>
      <c r="U114" s="1">
        <f>U88</f>
      </c>
      <c r="V114" s="1">
        <f t="shared" ref="V114:AF114" si="70">U115</f>
      </c>
      <c r="W114" s="1">
        <f t="shared" si="70"/>
        <v>0</v>
      </c>
      <c r="X114" s="1">
        <f t="shared" si="70"/>
        <v>0</v>
      </c>
      <c r="Y114" s="1">
        <f t="shared" si="70"/>
        <v>0</v>
      </c>
      <c r="Z114" s="1">
        <f t="shared" si="70"/>
        <v>0</v>
      </c>
      <c r="AA114" s="1">
        <f t="shared" si="70"/>
        <v>0</v>
      </c>
      <c r="AB114" s="1">
        <f t="shared" si="70"/>
        <v>0</v>
      </c>
      <c r="AC114" s="1">
        <f t="shared" si="70"/>
        <v>0</v>
      </c>
      <c r="AD114" s="1">
        <f t="shared" si="70"/>
        <v>0</v>
      </c>
      <c r="AE114" s="1">
        <f t="shared" si="70"/>
        <v>0</v>
      </c>
      <c r="AF114" s="1">
        <f t="shared" si="70"/>
        <v>0</v>
      </c>
    </row>
    <row r="115" spans="1:34" ht="12.75" customHeight="1" outlineLevel="1">
      <c r="A115" s="46"/>
      <c r="B115" s="46"/>
      <c r="C115" s="71" t="s">
        <v>308</v>
      </c>
      <c r="D115" s="46"/>
      <c r="E115" s="6"/>
      <c r="F115" s="38">
        <f t="shared" ref="F115:Q115" si="71">F114+F75+F77+F80</f>
      </c>
      <c r="G115" s="38">
        <f t="shared" si="71"/>
        <v>0</v>
      </c>
      <c r="H115" s="38">
        <f t="shared" si="71"/>
        <v>0</v>
      </c>
      <c r="I115" s="38">
        <f t="shared" si="71"/>
        <v>0</v>
      </c>
      <c r="J115" s="38">
        <f t="shared" si="71"/>
        <v>0</v>
      </c>
      <c r="K115" s="38">
        <f t="shared" si="71"/>
        <v>0</v>
      </c>
      <c r="L115" s="38">
        <f t="shared" si="71"/>
        <v>0</v>
      </c>
      <c r="M115" s="38">
        <f t="shared" si="71"/>
        <v>0</v>
      </c>
      <c r="N115" s="38">
        <f t="shared" si="71"/>
        <v>0</v>
      </c>
      <c r="O115" s="38">
        <f t="shared" si="71"/>
        <v>0</v>
      </c>
      <c r="P115" s="38">
        <f t="shared" si="71"/>
        <v>0</v>
      </c>
      <c r="Q115" s="38">
        <f t="shared" si="71"/>
        <v>0</v>
      </c>
      <c r="U115" s="38">
        <f t="shared" ref="U115:AF115" si="72">U114+U75+U77+U80</f>
      </c>
      <c r="V115" s="38">
        <f t="shared" si="72"/>
        <v>0</v>
      </c>
      <c r="W115" s="38">
        <f t="shared" si="72"/>
        <v>0</v>
      </c>
      <c r="X115" s="38">
        <f t="shared" si="72"/>
        <v>0</v>
      </c>
      <c r="Y115" s="38">
        <f t="shared" si="72"/>
        <v>0</v>
      </c>
      <c r="Z115" s="38">
        <f t="shared" si="72"/>
        <v>0</v>
      </c>
      <c r="AA115" s="38">
        <f t="shared" si="72"/>
        <v>0</v>
      </c>
      <c r="AB115" s="38">
        <f t="shared" si="72"/>
        <v>0</v>
      </c>
      <c r="AC115" s="38">
        <f t="shared" si="72"/>
        <v>0</v>
      </c>
      <c r="AD115" s="38">
        <f t="shared" si="72"/>
        <v>0</v>
      </c>
      <c r="AE115" s="38">
        <f t="shared" si="72"/>
        <v>0</v>
      </c>
      <c r="AF115" s="38">
        <f t="shared" si="72"/>
        <v>0</v>
      </c>
    </row>
    <row r="116" spans="1:34" ht="12.75" customHeight="1" outlineLevel="1">
      <c r="C116" s="70"/>
    </row>
    <row r="117" spans="1:34" s="36" customFormat="1" ht="12.75" customHeight="1" outlineLevel="1">
      <c r="A117" s="72"/>
      <c r="B117" s="91" t="s">
        <v>96</v>
      </c>
      <c r="C117" s="92"/>
      <c r="D117" s="92"/>
      <c r="E117" s="93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</row>
    <row r="118" spans="1:34" ht="12.75" customHeight="1" outlineLevel="1">
      <c r="C118" s="66" t="s">
        <v>97</v>
      </c>
      <c r="F118" s="1">
        <f>F75</f>
      </c>
      <c r="G118" s="1">
        <f t="shared" ref="G118:Q118" si="73">F118+G75</f>
      </c>
      <c r="H118" s="1">
        <f t="shared" si="73"/>
        <v>0</v>
      </c>
      <c r="I118" s="1">
        <f t="shared" si="73"/>
        <v>0</v>
      </c>
      <c r="J118" s="1">
        <f t="shared" si="73"/>
        <v>0</v>
      </c>
      <c r="K118" s="1">
        <f t="shared" si="73"/>
        <v>0</v>
      </c>
      <c r="L118" s="1">
        <f t="shared" si="73"/>
        <v>0</v>
      </c>
      <c r="M118" s="1">
        <f t="shared" si="73"/>
        <v>0</v>
      </c>
      <c r="N118" s="1">
        <f t="shared" si="73"/>
        <v>0</v>
      </c>
      <c r="O118" s="1">
        <f t="shared" si="73"/>
        <v>0</v>
      </c>
      <c r="P118" s="1">
        <f t="shared" si="73"/>
        <v>0</v>
      </c>
      <c r="Q118" s="1">
        <f t="shared" si="73"/>
        <v>0</v>
      </c>
      <c r="U118" s="1">
        <f>U75</f>
      </c>
      <c r="V118" s="1">
        <f t="shared" ref="V118:AF118" si="74">U118+V75</f>
      </c>
      <c r="W118" s="1">
        <f t="shared" si="74"/>
        <v>0</v>
      </c>
      <c r="X118" s="1">
        <f t="shared" si="74"/>
        <v>0</v>
      </c>
      <c r="Y118" s="1">
        <f t="shared" si="74"/>
        <v>0</v>
      </c>
      <c r="Z118" s="1">
        <f t="shared" si="74"/>
        <v>0</v>
      </c>
      <c r="AA118" s="1">
        <f t="shared" si="74"/>
        <v>0</v>
      </c>
      <c r="AB118" s="1">
        <f t="shared" si="74"/>
        <v>0</v>
      </c>
      <c r="AC118" s="1">
        <f t="shared" si="74"/>
        <v>0</v>
      </c>
      <c r="AD118" s="1">
        <f t="shared" si="74"/>
        <v>0</v>
      </c>
      <c r="AE118" s="1">
        <f t="shared" si="74"/>
        <v>0</v>
      </c>
      <c r="AF118" s="1">
        <f t="shared" si="74"/>
        <v>0</v>
      </c>
    </row>
    <row r="119" spans="1:34" ht="12.75" customHeight="1" outlineLevel="1">
      <c r="C119" s="71" t="s">
        <v>98</v>
      </c>
      <c r="F119" s="1">
        <f>F78</f>
      </c>
      <c r="G119" s="1">
        <f t="shared" ref="G119:Q119" si="75">F119+G78</f>
      </c>
      <c r="H119" s="1">
        <f t="shared" si="75"/>
        <v>0</v>
      </c>
      <c r="I119" s="1">
        <f t="shared" si="75"/>
        <v>0</v>
      </c>
      <c r="J119" s="1">
        <f t="shared" si="75"/>
        <v>0</v>
      </c>
      <c r="K119" s="1">
        <f t="shared" si="75"/>
        <v>0</v>
      </c>
      <c r="L119" s="1">
        <f t="shared" si="75"/>
        <v>0</v>
      </c>
      <c r="M119" s="1">
        <f t="shared" si="75"/>
        <v>0</v>
      </c>
      <c r="N119" s="1">
        <f t="shared" si="75"/>
        <v>0</v>
      </c>
      <c r="O119" s="1">
        <f t="shared" si="75"/>
        <v>0</v>
      </c>
      <c r="P119" s="1">
        <f t="shared" si="75"/>
        <v>0</v>
      </c>
      <c r="Q119" s="1">
        <f t="shared" si="75"/>
        <v>0</v>
      </c>
      <c r="U119" s="1">
        <f>U78</f>
      </c>
      <c r="V119" s="1">
        <f t="shared" ref="V119:AF119" si="76">U119+V78</f>
      </c>
      <c r="W119" s="1">
        <f t="shared" si="76"/>
        <v>0</v>
      </c>
      <c r="X119" s="1">
        <f t="shared" si="76"/>
        <v>0</v>
      </c>
      <c r="Y119" s="1">
        <f t="shared" si="76"/>
        <v>0</v>
      </c>
      <c r="Z119" s="1">
        <f t="shared" si="76"/>
        <v>0</v>
      </c>
      <c r="AA119" s="1">
        <f t="shared" si="76"/>
        <v>0</v>
      </c>
      <c r="AB119" s="1">
        <f t="shared" si="76"/>
        <v>0</v>
      </c>
      <c r="AC119" s="1">
        <f t="shared" si="76"/>
        <v>0</v>
      </c>
      <c r="AD119" s="1">
        <f t="shared" si="76"/>
        <v>0</v>
      </c>
      <c r="AE119" s="1">
        <f t="shared" si="76"/>
        <v>0</v>
      </c>
      <c r="AF119" s="1">
        <f t="shared" si="76"/>
        <v>0</v>
      </c>
    </row>
    <row r="120" spans="1:34" ht="12.75" customHeight="1" outlineLevel="1">
      <c r="C120" s="71" t="s">
        <v>99</v>
      </c>
      <c r="F120" s="1">
        <f>F81</f>
      </c>
      <c r="G120" s="1">
        <f t="shared" ref="G120:Q120" si="77">F120+G81</f>
      </c>
      <c r="H120" s="1">
        <f t="shared" si="77"/>
        <v>0</v>
      </c>
      <c r="I120" s="1">
        <f t="shared" si="77"/>
        <v>0</v>
      </c>
      <c r="J120" s="1">
        <f t="shared" si="77"/>
        <v>0</v>
      </c>
      <c r="K120" s="1">
        <f t="shared" si="77"/>
        <v>0</v>
      </c>
      <c r="L120" s="1">
        <f t="shared" si="77"/>
        <v>0</v>
      </c>
      <c r="M120" s="1">
        <f t="shared" si="77"/>
        <v>0</v>
      </c>
      <c r="N120" s="1">
        <f t="shared" si="77"/>
        <v>0</v>
      </c>
      <c r="O120" s="1">
        <f t="shared" si="77"/>
        <v>0</v>
      </c>
      <c r="P120" s="1">
        <f t="shared" si="77"/>
        <v>0</v>
      </c>
      <c r="Q120" s="1">
        <f t="shared" si="77"/>
        <v>0</v>
      </c>
      <c r="U120" s="1">
        <f>U81</f>
      </c>
      <c r="V120" s="1">
        <f t="shared" ref="V120:AF120" si="78">U120+V81</f>
      </c>
      <c r="W120" s="1">
        <f t="shared" si="78"/>
        <v>0</v>
      </c>
      <c r="X120" s="1">
        <f t="shared" si="78"/>
        <v>0</v>
      </c>
      <c r="Y120" s="1">
        <f t="shared" si="78"/>
        <v>0</v>
      </c>
      <c r="Z120" s="1">
        <f t="shared" si="78"/>
        <v>0</v>
      </c>
      <c r="AA120" s="1">
        <f t="shared" si="78"/>
        <v>0</v>
      </c>
      <c r="AB120" s="1">
        <f t="shared" si="78"/>
        <v>0</v>
      </c>
      <c r="AC120" s="1">
        <f t="shared" si="78"/>
        <v>0</v>
      </c>
      <c r="AD120" s="1">
        <f t="shared" si="78"/>
        <v>0</v>
      </c>
      <c r="AE120" s="1">
        <f t="shared" si="78"/>
        <v>0</v>
      </c>
      <c r="AF120" s="1">
        <f t="shared" si="78"/>
        <v>0</v>
      </c>
    </row>
    <row r="121" spans="1:34" ht="12.75" customHeight="1" outlineLevel="1">
      <c r="B121" s="46"/>
      <c r="C121" s="46" t="s">
        <v>100</v>
      </c>
      <c r="F121" s="1">
        <f>F86</f>
      </c>
      <c r="G121" s="1">
        <f t="shared" ref="G121:Q121" si="79">F121+G86</f>
      </c>
      <c r="H121" s="1">
        <f t="shared" si="79"/>
        <v>0</v>
      </c>
      <c r="I121" s="1">
        <f t="shared" si="79"/>
        <v>0</v>
      </c>
      <c r="J121" s="1">
        <f t="shared" si="79"/>
        <v>0</v>
      </c>
      <c r="K121" s="1">
        <f t="shared" si="79"/>
        <v>0</v>
      </c>
      <c r="L121" s="1">
        <f t="shared" si="79"/>
        <v>0</v>
      </c>
      <c r="M121" s="1">
        <f t="shared" si="79"/>
        <v>0</v>
      </c>
      <c r="N121" s="1">
        <f t="shared" si="79"/>
        <v>0</v>
      </c>
      <c r="O121" s="1">
        <f t="shared" si="79"/>
        <v>0</v>
      </c>
      <c r="P121" s="1">
        <f t="shared" si="79"/>
        <v>0</v>
      </c>
      <c r="Q121" s="1">
        <f t="shared" si="79"/>
        <v>0</v>
      </c>
      <c r="U121" s="1">
        <f>U86</f>
      </c>
      <c r="V121" s="1">
        <f t="shared" ref="V121:AF121" si="80">U121+V86</f>
      </c>
      <c r="W121" s="1">
        <f t="shared" si="80"/>
        <v>0</v>
      </c>
      <c r="X121" s="1">
        <f t="shared" si="80"/>
        <v>0</v>
      </c>
      <c r="Y121" s="1">
        <f t="shared" si="80"/>
        <v>0</v>
      </c>
      <c r="Z121" s="1">
        <f t="shared" si="80"/>
        <v>0</v>
      </c>
      <c r="AA121" s="1">
        <f t="shared" si="80"/>
        <v>0</v>
      </c>
      <c r="AB121" s="1">
        <f t="shared" si="80"/>
        <v>0</v>
      </c>
      <c r="AC121" s="1">
        <f t="shared" si="80"/>
        <v>0</v>
      </c>
      <c r="AD121" s="1">
        <f t="shared" si="80"/>
        <v>0</v>
      </c>
      <c r="AE121" s="1">
        <f t="shared" si="80"/>
        <v>0</v>
      </c>
      <c r="AF121" s="1">
        <f t="shared" si="80"/>
        <v>0</v>
      </c>
    </row>
    <row r="122" spans="1:34" ht="12.75" customHeight="1" outlineLevel="1"/>
    <row r="123" spans="1:34" ht="12.75" customHeight="1">
      <c r="C123" s="70"/>
    </row>
    <row r="124" spans="1:34" ht="12.75" customHeight="1">
      <c r="B124" s="88" t="s">
        <v>101</v>
      </c>
      <c r="C124" s="70"/>
      <c r="F124" s="1">
        <f>IF(F74=0,0,F89/(3*F74))</f>
      </c>
      <c r="G124" s="1">
        <f>IF(F74+G74*2=0,0,G89/(F74+G74*2))</f>
      </c>
      <c r="H124" s="1">
        <f>IF(SUM(F74:H74)=0,0,H89/(SUM(F74:H74)))</f>
      </c>
      <c r="I124" s="1">
        <f t="shared" ref="I124:Q124" si="81">IF(SUM(G74:I74)=0,0,I89/(SUM(G74:I74)))</f>
      </c>
      <c r="J124" s="1">
        <f t="shared" si="81"/>
        <v>0</v>
      </c>
      <c r="K124" s="1">
        <f t="shared" si="81"/>
        <v>0</v>
      </c>
      <c r="L124" s="1">
        <f t="shared" si="81"/>
        <v>0</v>
      </c>
      <c r="M124" s="1">
        <f t="shared" si="81"/>
        <v>0</v>
      </c>
      <c r="N124" s="1">
        <f t="shared" si="81"/>
        <v>0</v>
      </c>
      <c r="O124" s="1">
        <f t="shared" si="81"/>
        <v>0</v>
      </c>
      <c r="P124" s="1">
        <f t="shared" si="81"/>
        <v>0</v>
      </c>
      <c r="Q124" s="1">
        <f t="shared" si="81"/>
        <v>0</v>
      </c>
      <c r="U124" s="1">
        <f>IF(SUM(O74:Q74)=0,0,U89/(SUM(O74:Q74)))</f>
      </c>
      <c r="V124" s="1">
        <f t="shared" ref="V124:AF124" si="82">IF(SUM(P74:R74)=0,0,V89/(SUM(P74:R74)))</f>
      </c>
      <c r="W124" s="1">
        <f t="shared" si="82"/>
        <v>0</v>
      </c>
      <c r="X124" s="1">
        <f t="shared" si="82"/>
        <v>0</v>
      </c>
      <c r="Y124" s="1">
        <f t="shared" si="82"/>
        <v>0</v>
      </c>
      <c r="Z124" s="1">
        <f t="shared" si="82"/>
        <v>0</v>
      </c>
      <c r="AA124" s="1">
        <f t="shared" si="82"/>
        <v>0</v>
      </c>
      <c r="AB124" s="1">
        <f t="shared" si="82"/>
        <v>0</v>
      </c>
      <c r="AC124" s="1">
        <f t="shared" si="82"/>
        <v>0</v>
      </c>
      <c r="AD124" s="1">
        <f t="shared" si="82"/>
        <v>0</v>
      </c>
      <c r="AE124" s="1">
        <f t="shared" si="82"/>
        <v>0</v>
      </c>
      <c r="AF124" s="1">
        <f t="shared" si="82"/>
        <v>0</v>
      </c>
    </row>
    <row r="125" spans="1:34" ht="12.75" customHeight="1">
      <c r="C125" s="71"/>
    </row>
    <row r="126" spans="1:34" ht="12.75" customHeight="1">
      <c r="A126" s="72"/>
      <c r="B126" s="91" t="s">
        <v>102</v>
      </c>
      <c r="C126" s="73"/>
      <c r="D126" s="72"/>
      <c r="E126" s="36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</row>
    <row r="127" spans="1:34" ht="12.75" customHeight="1">
      <c r="C127" s="110" t="s">
        <v>103</v>
      </c>
      <c r="H127" s="1">
        <f>((SUM(F9:F20)-SUM(F9:F20)/(1+'Instrukcje'!$E$8)))+((F21-F21/(1+$D$21)))</f>
      </c>
      <c r="I127" s="1">
        <f>((SUM(G9:G20)-SUM(G9:G20)/(1+'Instrukcje'!$E$8)))+((G21-G21/(1+$D$21)))</f>
      </c>
      <c r="J127" s="1">
        <f>((SUM(H9:H20)-SUM(H9:H20)/(1+'Instrukcje'!$E$8)))+((H21-H21/(1+$D$21)))</f>
      </c>
      <c r="K127" s="1">
        <f>((SUM(I9:I20)-SUM(I9:I20)/(1+'Instrukcje'!$E$8)))+((I21-I21/(1+$D$21)))</f>
      </c>
      <c r="L127" s="1">
        <f>((SUM(J9:J20)-SUM(J9:J20)/(1+'Instrukcje'!$E$8)))+((J21-J21/(1+$D$21)))</f>
      </c>
      <c r="M127" s="1">
        <f>((SUM(K9:K20)-SUM(K9:K20)/(1+'Instrukcje'!$E$8)))+((K21-K21/(1+$D$21)))</f>
      </c>
      <c r="N127" s="1">
        <f>((SUM(L9:L20)-SUM(L9:L20)/(1+'Instrukcje'!$E$8)))+((L21-L21/(1+$D$21)))</f>
      </c>
      <c r="O127" s="1">
        <f>((SUM(M9:M20)-SUM(M9:M20)/(1+'Instrukcje'!$E$8)))+((M21-M21/(1+$D$21)))</f>
      </c>
      <c r="P127" s="1">
        <f>((SUM(N9:N20)-SUM(N9:N20)/(1+'Instrukcje'!$E$8)))+((N21-N21/(1+$D$21)))</f>
      </c>
      <c r="Q127" s="1">
        <f>((SUM(O9:O20)-SUM(O9:O20)/(1+'Instrukcje'!$E$8)))+((O21-O21/(1+$D$21)))</f>
      </c>
      <c r="U127" s="1">
        <f>((SUM(P9:P20)-SUM(P9:P20)/(1+'Instrukcje'!$E$8)))+((P21-P21/(1+$D$21)))</f>
      </c>
      <c r="V127" s="1">
        <f>((SUM(Q9:Q20)-SUM(Q9:Q20)/(1+'Instrukcje'!$E$8)))+((Q21-Q21/(1+$D$21)))</f>
      </c>
      <c r="W127" s="1">
        <f>((SUM(U9:U20)-SUM(U9:U20)/(1+'Instrukcje'!$E$8)))+((U21-U21/(1+$D$21)))</f>
      </c>
      <c r="X127" s="1">
        <f>((SUM(V9:V20)-SUM(V9:V20)/(1+'Instrukcje'!$E$8)))+((V21-V21/(1+$D$21)))</f>
      </c>
      <c r="Y127" s="1">
        <f>((SUM(W9:W20)-SUM(W9:W20)/(1+'Instrukcje'!$E$8)))+((W21-W21/(1+$D$21)))</f>
      </c>
      <c r="Z127" s="1">
        <f>((SUM(X9:X20)-SUM(X9:X20)/(1+'Instrukcje'!$E$8)))+((X21-X21/(1+$D$21)))</f>
      </c>
      <c r="AA127" s="1">
        <f>((SUM(Y9:Y20)-SUM(Y9:Y20)/(1+'Instrukcje'!$E$8)))+((Y21-Y21/(1+$D$21)))</f>
      </c>
      <c r="AB127" s="1">
        <f>((SUM(Z9:Z20)-SUM(Z9:Z20)/(1+'Instrukcje'!$E$8)))+((Z21-Z21/(1+$D$21)))</f>
      </c>
      <c r="AC127" s="1">
        <f>((SUM(AA9:AA20)-SUM(AA9:AA20)/(1+'Instrukcje'!$E$8)))+((AA21-AA21/(1+$D$21)))</f>
      </c>
      <c r="AD127" s="1">
        <f>((SUM(AB9:AB20)-SUM(AB9:AB20)/(1+'Instrukcje'!$E$8)))+((AB21-AB21/(1+$D$21)))</f>
      </c>
      <c r="AE127" s="1">
        <f>((SUM(AC9:AC20)-SUM(AC9:AC20)/(1+'Instrukcje'!$E$8)))+((AC21-AC21/(1+$D$21)))</f>
      </c>
      <c r="AF127" s="1">
        <f>((SUM(AD9:AD20)-SUM(AD9:AD20)/(1+'Instrukcje'!$E$8)))+((AD21-AD21/(1+$D$21)))</f>
      </c>
    </row>
    <row r="128" spans="1:34" ht="12.75" customHeight="1">
      <c r="C128" s="111" t="s">
        <v>104</v>
      </c>
      <c r="H128" s="1">
        <f>(SUM(F25:F27,F44:F55,F58:F59,F66)-SUM(F25:F27,F44:F55,F58:F59,F66)/(1+'Instrukcje'!$E$9))+(F28-F28/(1+$D$28))+(F56-F56/(1+$D$56))</f>
      </c>
      <c r="I128" s="1">
        <f>(SUM(G25:G27,G44:G55,G58:G59,G66)-SUM(G25:G27,G44:G55,G58:G59,G66)/(1+'Instrukcje'!$E$9))+(G28-G28/(1+$D$28))+(G56-G56/(1+$D$56))</f>
      </c>
      <c r="J128" s="1">
        <f>(SUM(H25:H27,H44:H55,H58:H59,H66)-SUM(H25:H27,H44:H55,H58:H59,H66)/(1+'Instrukcje'!$E$9))+(H28-H28/(1+$D$28))+(H56-H56/(1+$D$56))</f>
      </c>
      <c r="K128" s="1">
        <f>(SUM(I25:I27,I44:I55,I58:I59,I66)-SUM(I25:I27,I44:I55,I58:I59,I66)/(1+'Instrukcje'!$E$9))+(I28-I28/(1+$D$28))+(I56-I56/(1+$D$56))</f>
      </c>
      <c r="L128" s="1">
        <f>(SUM(J25:J27,J44:J55,J58:J59,J66)-SUM(J25:J27,J44:J55,J58:J59,J66)/(1+'Instrukcje'!$E$9))+(J28-J28/(1+$D$28))+(J56-J56/(1+$D$56))</f>
      </c>
      <c r="M128" s="1">
        <f>(SUM(K25:K27,K44:K55,K58:K59,K66)-SUM(K25:K27,K44:K55,K58:K59,K66)/(1+'Instrukcje'!$E$9))+(K28-K28/(1+$D$28))+(K56-K56/(1+$D$56))</f>
      </c>
      <c r="N128" s="1">
        <f>(SUM(L25:L27,L44:L55,L58:L59,L66)-SUM(L25:L27,L44:L55,L58:L59,L66)/(1+'Instrukcje'!$E$9))+(L28-L28/(1+$D$28))+(L56-L56/(1+$D$56))</f>
      </c>
      <c r="O128" s="1">
        <f>(SUM(M25:M27,M44:M55,M58:M59,M66)-SUM(M25:M27,M44:M55,M58:M59,M66)/(1+'Instrukcje'!$E$9))+(M28-M28/(1+$D$28))+(M56-M56/(1+$D$56))</f>
      </c>
      <c r="P128" s="1">
        <f>(SUM(N25:N27,N44:N55,N58:N59,N66)-SUM(N25:N27,N44:N55,N58:N59,N66)/(1+'Instrukcje'!$E$9))+(N28-N28/(1+$D$28))+(N56-N56/(1+$D$56))</f>
      </c>
      <c r="Q128" s="1">
        <f>(SUM(O25:O27,O44:O55,O58:O59,O66)-SUM(O25:O27,O44:O55,O58:O59,O66)/(1+'Instrukcje'!$E$9))+(O28-O28/(1+$D$28))+(O56-O56/(1+$D$56))</f>
      </c>
      <c r="U128" s="1">
        <f>(SUM(P25:P27,P44:P55,P58:P59,P66)-SUM(P25:P27,P44:P55,P58:P59,P66)/(1+'Instrukcje'!$E$9))+(P28-P28/(1+$D$28))+(P56-P56/(1+$D$56))</f>
      </c>
      <c r="V128" s="1">
        <f>(SUM(Q25:Q27,Q44:Q55,Q58:Q59,Q66)-SUM(Q25:Q27,Q44:Q55,Q58:Q59,Q66)/(1+'Instrukcje'!$E$9))+(Q28-Q28/(1+$D$28))+(Q56-Q56/(1+$D$56))</f>
      </c>
      <c r="W128" s="1">
        <f>(SUM(U25:U27,U44:U55,U58:U59,U66)-SUM(U25:U27,U44:U55,U58:U59,U66)/(1+'Instrukcje'!$E$9))+(U28-U28/(1+$D$28))+(U56-U56/(1+$D$56))</f>
      </c>
      <c r="X128" s="1">
        <f>(SUM(V25:V27,V44:V55,V58:V59,V66)-SUM(V25:V27,V44:V55,V58:V59,V66)/(1+'Instrukcje'!$E$9))+(V28-V28/(1+$D$28))+(V56-V56/(1+$D$56))</f>
      </c>
      <c r="Y128" s="1">
        <f>(SUM(W25:W27,W44:W55,W58:W59,W66)-SUM(W25:W27,W44:W55,W58:W59,W66)/(1+'Instrukcje'!$E$9))+(W28-W28/(1+$D$28))+(W56-W56/(1+$D$56))</f>
      </c>
      <c r="Z128" s="1">
        <f>(SUM(X25:X27,X44:X55,X58:X59,X66)-SUM(X25:X27,X44:X55,X58:X59,X66)/(1+'Instrukcje'!$E$9))+(X28-X28/(1+$D$28))+(X56-X56/(1+$D$56))</f>
      </c>
      <c r="AA128" s="1">
        <f>(SUM(Y25:Y27,Y44:Y55,Y58:Y59,Y66)-SUM(Y25:Y27,Y44:Y55,Y58:Y59,Y66)/(1+'Instrukcje'!$E$9))+(Y28-Y28/(1+$D$28))+(Y56-Y56/(1+$D$56))</f>
      </c>
      <c r="AB128" s="1">
        <f>(SUM(Z25:Z27,Z44:Z55,Z58:Z59,Z66)-SUM(Z25:Z27,Z44:Z55,Z58:Z59,Z66)/(1+'Instrukcje'!$E$9))+(Z28-Z28/(1+$D$28))+(Z56-Z56/(1+$D$56))</f>
      </c>
      <c r="AC128" s="1">
        <f>(SUM(AA25:AA27,AA44:AA55,AA58:AA59,AA66)-SUM(AA25:AA27,AA44:AA55,AA58:AA59,AA66)/(1+'Instrukcje'!$E$9))+(AA28-AA28/(1+$D$28))+(AA56-AA56/(1+$D$56))</f>
      </c>
      <c r="AD128" s="1">
        <f>(SUM(AB25:AB27,AB44:AB55,AB58:AB59,AB66)-SUM(AB25:AB27,AB44:AB55,AB58:AB59,AB66)/(1+'Instrukcje'!$E$9))+(AB28-AB28/(1+$D$28))+(AB56-AB56/(1+$D$56))</f>
      </c>
      <c r="AE128" s="1">
        <f>(SUM(AC25:AC27,AC44:AC55,AC58:AC59,AC66)-SUM(AC25:AC27,AC44:AC55,AC58:AC59,AC66)/(1+'Instrukcje'!$E$9))+(AC28-AC28/(1+$D$28))+(AC56-AC56/(1+$D$56))</f>
      </c>
      <c r="AF128" s="1">
        <f>(SUM(AD25:AD27,AD44:AD55,AD58:AD59,AD66)-SUM(AD25:AD27,AD44:AD55,AD58:AD59,AD66)/(1+'Instrukcje'!$E$9))+(AD28-AD28/(1+$D$28))+(AD56-AD56/(1+$D$56))</f>
      </c>
    </row>
    <row r="129" spans="3:32" ht="12.75" customHeight="1">
      <c r="C129" s="110" t="s">
        <v>105</v>
      </c>
      <c r="F129" s="35"/>
      <c r="G129" s="1">
        <v>0</v>
      </c>
      <c r="H129" s="1">
        <f>H128-H127</f>
      </c>
      <c r="I129" s="1">
        <f t="shared" ref="I129:Q129" si="83">I128-I127</f>
      </c>
      <c r="J129" s="1">
        <f t="shared" si="83"/>
        <v>0</v>
      </c>
      <c r="K129" s="1">
        <f t="shared" si="83"/>
        <v>0</v>
      </c>
      <c r="L129" s="1">
        <f t="shared" si="83"/>
        <v>0</v>
      </c>
      <c r="M129" s="1">
        <f t="shared" si="83"/>
        <v>0</v>
      </c>
      <c r="N129" s="1">
        <f t="shared" si="83"/>
        <v>0</v>
      </c>
      <c r="O129" s="1">
        <f t="shared" si="83"/>
        <v>0</v>
      </c>
      <c r="P129" s="1">
        <f t="shared" si="83"/>
        <v>0</v>
      </c>
      <c r="Q129" s="1">
        <f t="shared" si="83"/>
        <v>0</v>
      </c>
      <c r="U129" s="1">
        <f t="shared" ref="U129:AF129" si="84">U128-U127</f>
      </c>
      <c r="V129" s="1">
        <f t="shared" si="84"/>
        <v>0</v>
      </c>
      <c r="W129" s="1">
        <f t="shared" si="84"/>
        <v>0</v>
      </c>
      <c r="X129" s="1">
        <f t="shared" si="84"/>
        <v>0</v>
      </c>
      <c r="Y129" s="1">
        <f t="shared" si="84"/>
        <v>0</v>
      </c>
      <c r="Z129" s="1">
        <f t="shared" si="84"/>
        <v>0</v>
      </c>
      <c r="AA129" s="1">
        <f t="shared" si="84"/>
        <v>0</v>
      </c>
      <c r="AB129" s="1">
        <f t="shared" si="84"/>
        <v>0</v>
      </c>
      <c r="AC129" s="1">
        <f t="shared" si="84"/>
        <v>0</v>
      </c>
      <c r="AD129" s="1">
        <f t="shared" si="84"/>
        <v>0</v>
      </c>
      <c r="AE129" s="1">
        <f t="shared" si="84"/>
        <v>0</v>
      </c>
      <c r="AF129" s="1">
        <f t="shared" si="84"/>
        <v>0</v>
      </c>
    </row>
    <row r="130" spans="3:32" ht="12.75" customHeight="1">
      <c r="C130" s="110" t="s">
        <v>106</v>
      </c>
      <c r="F130" s="35"/>
      <c r="G130" s="103">
        <f>F130+G129+F131</f>
      </c>
      <c r="H130" s="103">
        <f>G130+H129+G131</f>
      </c>
      <c r="I130" s="103">
        <f t="shared" ref="I130:Q130" si="85">H130+I129+H131</f>
      </c>
      <c r="J130" s="103">
        <f t="shared" si="85"/>
        <v>0</v>
      </c>
      <c r="K130" s="103">
        <f t="shared" si="85"/>
        <v>0</v>
      </c>
      <c r="L130" s="103">
        <f t="shared" si="85"/>
        <v>0</v>
      </c>
      <c r="M130" s="103">
        <f t="shared" si="85"/>
        <v>0</v>
      </c>
      <c r="N130" s="103">
        <f t="shared" si="85"/>
        <v>0</v>
      </c>
      <c r="O130" s="103">
        <f t="shared" si="85"/>
        <v>0</v>
      </c>
      <c r="P130" s="103">
        <f t="shared" si="85"/>
        <v>0</v>
      </c>
      <c r="Q130" s="103">
        <f t="shared" si="85"/>
        <v>0</v>
      </c>
      <c r="U130" s="103">
        <f>Q130+Q131+U129</f>
      </c>
      <c r="V130" s="103">
        <f>U130+U131+V129</f>
      </c>
      <c r="W130" s="103">
        <f>V130+V131+W129</f>
      </c>
      <c r="X130" s="103">
        <f t="shared" ref="X130:AF130" si="86">W130+W131+X129</f>
      </c>
      <c r="Y130" s="103">
        <f t="shared" si="86"/>
        <v>0</v>
      </c>
      <c r="Z130" s="103">
        <f t="shared" si="86"/>
        <v>0</v>
      </c>
      <c r="AA130" s="103">
        <f t="shared" si="86"/>
        <v>0</v>
      </c>
      <c r="AB130" s="103">
        <f t="shared" si="86"/>
        <v>0</v>
      </c>
      <c r="AC130" s="103">
        <f t="shared" si="86"/>
        <v>0</v>
      </c>
      <c r="AD130" s="103">
        <f t="shared" si="86"/>
        <v>0</v>
      </c>
      <c r="AE130" s="103">
        <f t="shared" si="86"/>
        <v>0</v>
      </c>
      <c r="AF130" s="103">
        <f t="shared" si="86"/>
        <v>0</v>
      </c>
    </row>
    <row r="131" spans="3:32" ht="12.75" customHeight="1">
      <c r="C131" s="110" t="s">
        <v>107</v>
      </c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</row>
    <row r="132" spans="3:32" ht="10.5" customHeight="1">
      <c r="C132" s="61"/>
    </row>
  </sheetData>
  <phoneticPr fontId="0" type="noConversion"/>
  <hyperlinks>
    <hyperlink ref="O2" location="Kassavirtalaskelman_ohjeet" display="Kaassvrtalasklseman ohjteet"/>
    <hyperlink ref="A36" location="Palkat_brutto" display="PALKAT (brutto)"/>
    <hyperlink ref="B38" location="Henkilösivukulut" display="Henkilösivukulut"/>
    <hyperlink ref="B39" location="Työnantajatilitys__10._pvä" display="Työnantajatilitys (10. pvä) "/>
    <hyperlink ref="B40" location="Vapaaehtoiset_henkilöstökulut" display="Vapaaehtoiset henkilöstökulut "/>
    <hyperlink ref="B44" location="Toimiston_vuokra" display="Toimiston vuokra"/>
    <hyperlink ref="B45" location="Muut_vuokrat__mm.leasing" display="Muut vuokrat (mm.leasing)"/>
    <hyperlink ref="B47" location="Toimistopalvelut" display="Toimistopalvelut"/>
    <hyperlink ref="B48" location="Edustuskulut" display="Edustuskulut"/>
    <hyperlink ref="B49" location="Mainoskulut__messut" display="Mainoskulut, messut"/>
    <hyperlink ref="B50" location="Lankapuhelin__faksi__gsm" display="Lankapuhelin, faksi, gsm"/>
    <hyperlink ref="B51" location="Internet__tietoliikenne" display="Internet, tietoliikenne"/>
    <hyperlink ref="B52" location="Kirjanpito_ja_tilintarkastus" display="Kirjanpito ja tilintarkastus"/>
    <hyperlink ref="B53" location="Vakuutukset" display="Vakuutukset"/>
    <hyperlink ref="B54" location="Rahti" display="Rahti"/>
    <hyperlink ref="B57" location="Muut_alvittomat_kulut" display="Muut alvittomat kulut"/>
    <hyperlink ref="B62" location="Investoinnit" display="Investoinnit"/>
    <hyperlink ref="A69" location="Arvonlisävero" display="Arvonlisävero"/>
    <hyperlink ref="A71" location="Muut_verot" display="Muut verot"/>
    <hyperlink ref="C84" location="Osakepääoma" display="Osakepääoma"/>
    <hyperlink ref="B88" location="KK_n_alkukassa" display="KK:N ALKUKASSA"/>
    <hyperlink ref="B89" location="KK_n_loppukassa" display="KK:N LOPPUKASSA"/>
    <hyperlink ref="B97" location="Kirjanpidon_tulos" display="KIRJANPIDON TULOS"/>
    <hyperlink ref="B98" location="Tavoitekassa" display="TAVOITEKASSA"/>
    <hyperlink ref="B104" location="Kassa" display="KASSA"/>
    <hyperlink ref="C105" location="Liiketoiminta" display="LIIKETOIMINTA"/>
    <hyperlink ref="C109" location="Avustukset" display="AVUSTUKSET"/>
    <hyperlink ref="C113" location="Lainat" display="LAINAT"/>
    <hyperlink ref="B117" location="Kumulatiivinen_tulos" display="KUMULATIIVINEN TULOS"/>
    <hyperlink ref="B124" location="Kassan_riittävyys" display="KASSAN RIITTÄVYYS"/>
    <hyperlink ref="B126" location="Alv_laskelma" display="ALV LASKELMA"/>
    <hyperlink ref="C127" location="Myynnin_ALV" display="Myyynnin Alv"/>
    <hyperlink ref="C128" location="Oston_Alv" display="Oston Alv"/>
    <hyperlink ref="C129" location="Kuukauden_Alv" display="Kuukauden Alv"/>
    <hyperlink ref="C130" location="Alv_saldo_ennen_maksuja" display="Alv saldo ennen maksuja"/>
    <hyperlink ref="C131" location="Maksettu_Alv" display="Maksettu Alv"/>
    <hyperlink ref="A32" location="Liiketoiminnan_muut_tuotot" display="Liiketoiminnan muut tuotot"/>
  </hyperlinks>
  <pageMargins left="0.2" right="0.25" top="0.18" bottom="0.2" header="0" footer="0.17"/>
  <pageSetup paperSize="9" scale="32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61"/>
  <sheetViews>
    <sheetView showGridLines="0" zoomScale="80" zoomScaleNormal="80" workbookViewId="0">
      <selection activeCell="A47" sqref="A47"/>
    </sheetView>
  </sheetViews>
  <sheetFormatPr defaultRowHeight="12.75"/>
  <cols>
    <col min="14" max="14" width="10.42578125" customWidth="1"/>
    <col min="15" max="15" width="21.140625" customWidth="1"/>
    <col min="16" max="16" width="17.5703125" customWidth="1"/>
    <col min="17" max="17" width="11.42578125" customWidth="1"/>
  </cols>
  <sheetData>
    <row r="1" spans="1:10" ht="15">
      <c r="A1" s="79" t="s">
        <v>108</v>
      </c>
      <c r="F1" s="80" t="s">
        <v>109</v>
      </c>
    </row>
    <row r="3" spans="1:10">
      <c r="A3" s="6" t="s">
        <v>110</v>
      </c>
      <c r="J3" s="6" t="s">
        <v>111</v>
      </c>
    </row>
    <row r="25" spans="1:10">
      <c r="A25" s="6" t="s">
        <v>112</v>
      </c>
      <c r="J25" s="6" t="s">
        <v>113</v>
      </c>
    </row>
    <row r="47" spans="1:12">
      <c r="A47" s="6" t="s">
        <v>114</v>
      </c>
      <c r="K47" s="6" t="s">
        <v>115</v>
      </c>
      <c r="L47" s="26"/>
    </row>
    <row r="49" spans="11:16" ht="25.5">
      <c r="K49" s="31" t="s">
        <v>116</v>
      </c>
      <c r="L49" s="31" t="s">
        <v>117</v>
      </c>
      <c r="N49" s="32" t="s">
        <v>118</v>
      </c>
      <c r="O49" s="31" t="s">
        <v>119</v>
      </c>
      <c r="P49" s="31" t="s">
        <v>120</v>
      </c>
    </row>
    <row r="50" spans="11:16">
      <c r="K50" s="27">
        <v>1</v>
      </c>
      <c r="L50" s="30">
        <f>'Gotówka'!F124</f>
      </c>
      <c r="N50" s="33" t="s">
        <v>121</v>
      </c>
      <c r="O50" s="33" t="s">
        <v>122</v>
      </c>
      <c r="P50" s="33" t="s">
        <v>123</v>
      </c>
    </row>
    <row r="51" spans="11:16">
      <c r="K51" s="27">
        <v>2</v>
      </c>
      <c r="L51" s="30">
        <f>'Gotówka'!G124</f>
      </c>
      <c r="N51" s="33" t="s">
        <v>124</v>
      </c>
      <c r="O51" s="33" t="s">
        <v>125</v>
      </c>
      <c r="P51" s="33" t="s">
        <v>309</v>
      </c>
    </row>
    <row r="52" spans="11:16">
      <c r="K52" s="27">
        <v>3</v>
      </c>
      <c r="L52" s="30">
        <f>'Gotówka'!H124</f>
      </c>
      <c r="N52" s="33" t="s">
        <v>126</v>
      </c>
      <c r="O52" s="33" t="s">
        <v>127</v>
      </c>
      <c r="P52" s="33" t="s">
        <v>128</v>
      </c>
    </row>
    <row r="53" spans="11:16">
      <c r="K53" s="27">
        <v>4</v>
      </c>
      <c r="L53" s="30">
        <f>'Gotówka'!I124</f>
      </c>
      <c r="N53" s="33" t="s">
        <v>129</v>
      </c>
      <c r="O53" s="33" t="s">
        <v>130</v>
      </c>
      <c r="P53" s="33" t="s">
        <v>131</v>
      </c>
    </row>
    <row r="54" spans="11:16">
      <c r="K54" s="27">
        <v>5</v>
      </c>
      <c r="L54" s="30">
        <f>'Gotówka'!J124</f>
      </c>
    </row>
    <row r="55" spans="11:16">
      <c r="K55" s="27">
        <v>6</v>
      </c>
      <c r="L55" s="30">
        <f>'Gotówka'!K124</f>
      </c>
      <c r="N55" s="6" t="s">
        <v>132</v>
      </c>
    </row>
    <row r="56" spans="11:16">
      <c r="K56" s="27">
        <v>7</v>
      </c>
      <c r="L56" s="30">
        <f>'Gotówka'!L124</f>
      </c>
      <c r="N56" t="s">
        <v>133</v>
      </c>
    </row>
    <row r="57" spans="11:16">
      <c r="K57" s="27">
        <v>8</v>
      </c>
      <c r="L57" s="30">
        <f>'Gotówka'!M124</f>
      </c>
    </row>
    <row r="58" spans="11:16">
      <c r="K58" s="27">
        <v>9</v>
      </c>
      <c r="L58" s="30">
        <f>'Gotówka'!N124</f>
      </c>
    </row>
    <row r="59" spans="11:16">
      <c r="K59" s="27">
        <v>10</v>
      </c>
      <c r="L59" s="30">
        <f>'Gotówka'!O124</f>
      </c>
    </row>
    <row r="60" spans="11:16">
      <c r="K60" s="27">
        <v>11</v>
      </c>
      <c r="L60" s="30">
        <f>'Gotówka'!P124</f>
      </c>
    </row>
    <row r="61" spans="11:16">
      <c r="K61" s="27">
        <v>12</v>
      </c>
      <c r="L61" s="30">
        <f>'Gotówka'!Q124</f>
      </c>
    </row>
  </sheetData>
  <phoneticPr fontId="0" type="noConversion"/>
  <conditionalFormatting sqref="L50:L61">
    <cfRule type="cellIs" dxfId="5" priority="1" stopIfTrue="1" operator="greaterThan">
      <formula>1</formula>
    </cfRule>
    <cfRule type="cellIs" dxfId="4" priority="2" stopIfTrue="1" operator="between">
      <formula>0.3</formula>
      <formula>1</formula>
    </cfRule>
    <cfRule type="cellIs" dxfId="3" priority="3" stopIfTrue="1" operator="lessThan">
      <formula>0.3</formula>
    </cfRule>
  </conditionalFormatting>
  <hyperlinks>
    <hyperlink ref="F1" location="Kassavirtalaskelman_kuvaajat" display="Kuvaajien ohjeet"/>
  </hyperlinks>
  <pageMargins left="0.53" right="0.25" top="1" bottom="1" header="0.4921259845" footer="0.4921259845"/>
  <pageSetup paperSize="9" scale="55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P61"/>
  <sheetViews>
    <sheetView showGridLines="0" topLeftCell="A58" zoomScale="80" zoomScaleNormal="80" workbookViewId="0">
      <selection activeCell="F1" sqref="F1"/>
    </sheetView>
  </sheetViews>
  <sheetFormatPr defaultRowHeight="12.75"/>
  <cols>
    <col min="1" max="8" width="9.85546875" customWidth="1"/>
    <col min="14" max="14" width="10.42578125" customWidth="1"/>
    <col min="15" max="15" width="21.140625" customWidth="1"/>
    <col min="16" max="16" width="17.5703125" customWidth="1"/>
    <col min="17" max="17" width="11.42578125" customWidth="1"/>
  </cols>
  <sheetData>
    <row r="1" spans="1:10" ht="15">
      <c r="A1" s="79" t="s">
        <v>134</v>
      </c>
      <c r="F1" s="80" t="s">
        <v>310</v>
      </c>
    </row>
    <row r="3" spans="1:10">
      <c r="A3" s="6" t="s">
        <v>311</v>
      </c>
      <c r="J3" s="6" t="s">
        <v>312</v>
      </c>
    </row>
    <row r="25" spans="1:10">
      <c r="A25" s="6" t="s">
        <v>313</v>
      </c>
      <c r="J25" s="6" t="s">
        <v>314</v>
      </c>
    </row>
    <row r="47" spans="1:12">
      <c r="A47" s="6" t="s">
        <v>315</v>
      </c>
      <c r="K47" s="6" t="s">
        <v>316</v>
      </c>
      <c r="L47" s="26"/>
    </row>
    <row r="49" spans="11:16" ht="25.5">
      <c r="K49" s="31" t="s">
        <v>317</v>
      </c>
      <c r="L49" s="31" t="s">
        <v>318</v>
      </c>
      <c r="N49" s="32" t="s">
        <v>319</v>
      </c>
      <c r="O49" s="31" t="s">
        <v>320</v>
      </c>
      <c r="P49" s="31" t="s">
        <v>321</v>
      </c>
    </row>
    <row r="50" spans="11:16">
      <c r="K50" s="27">
        <v>1</v>
      </c>
      <c r="L50" s="30">
        <f>'Gotówka'!U124</f>
      </c>
      <c r="N50" s="33" t="s">
        <v>322</v>
      </c>
      <c r="O50" s="33" t="s">
        <v>323</v>
      </c>
      <c r="P50" s="33" t="s">
        <v>324</v>
      </c>
    </row>
    <row r="51" spans="11:16">
      <c r="K51" s="27">
        <v>2</v>
      </c>
      <c r="L51" s="30">
        <f>'Gotówka'!V124</f>
      </c>
      <c r="N51" s="33" t="s">
        <v>325</v>
      </c>
      <c r="O51" s="33" t="s">
        <v>326</v>
      </c>
      <c r="P51" s="33" t="s">
        <v>327</v>
      </c>
    </row>
    <row r="52" spans="11:16">
      <c r="K52" s="27">
        <v>3</v>
      </c>
      <c r="L52" s="30">
        <f>'Gotówka'!W124</f>
      </c>
      <c r="N52" s="33" t="s">
        <v>328</v>
      </c>
      <c r="O52" s="33" t="s">
        <v>329</v>
      </c>
      <c r="P52" s="33" t="s">
        <v>330</v>
      </c>
    </row>
    <row r="53" spans="11:16">
      <c r="K53" s="27">
        <v>4</v>
      </c>
      <c r="L53" s="30">
        <f>'Gotówka'!X124</f>
      </c>
      <c r="N53" s="33" t="s">
        <v>331</v>
      </c>
      <c r="O53" s="33" t="s">
        <v>332</v>
      </c>
      <c r="P53" s="33" t="s">
        <v>333</v>
      </c>
    </row>
    <row r="54" spans="11:16">
      <c r="K54" s="27">
        <v>5</v>
      </c>
      <c r="L54" s="30">
        <f>'Gotówka'!Y124</f>
      </c>
    </row>
    <row r="55" spans="11:16">
      <c r="K55" s="27">
        <v>6</v>
      </c>
      <c r="L55" s="30">
        <f>'Gotówka'!Z124</f>
      </c>
      <c r="N55" s="6" t="s">
        <v>334</v>
      </c>
    </row>
    <row r="56" spans="11:16">
      <c r="K56" s="27">
        <v>7</v>
      </c>
      <c r="L56" s="30">
        <f>'Gotówka'!AA124</f>
      </c>
      <c r="N56" t="s">
        <v>335</v>
      </c>
    </row>
    <row r="57" spans="11:16">
      <c r="K57" s="27">
        <v>8</v>
      </c>
      <c r="L57" s="30">
        <f>'Gotówka'!AB124</f>
      </c>
    </row>
    <row r="58" spans="11:16">
      <c r="K58" s="27">
        <v>9</v>
      </c>
      <c r="L58" s="30">
        <f>'Gotówka'!AC124</f>
      </c>
    </row>
    <row r="59" spans="11:16">
      <c r="K59" s="27">
        <v>10</v>
      </c>
      <c r="L59" s="30">
        <f>'Gotówka'!AD124</f>
      </c>
    </row>
    <row r="60" spans="11:16">
      <c r="K60" s="27">
        <v>11</v>
      </c>
      <c r="L60" s="30">
        <f>'Gotówka'!AE124</f>
      </c>
    </row>
    <row r="61" spans="11:16">
      <c r="K61" s="27">
        <v>12</v>
      </c>
      <c r="L61" s="30">
        <f>'Gotówka'!AF124</f>
      </c>
    </row>
  </sheetData>
  <phoneticPr fontId="0" type="noConversion"/>
  <conditionalFormatting sqref="L50:L61">
    <cfRule type="cellIs" dxfId="2" priority="1" stopIfTrue="1" operator="greaterThan">
      <formula>1</formula>
    </cfRule>
    <cfRule type="cellIs" dxfId="1" priority="2" stopIfTrue="1" operator="between">
      <formula>0.3</formula>
      <formula>1</formula>
    </cfRule>
    <cfRule type="cellIs" dxfId="0" priority="3" stopIfTrue="1" operator="lessThan">
      <formula>0.3</formula>
    </cfRule>
  </conditionalFormatting>
  <hyperlinks>
    <hyperlink ref="F1" location="Kassavirtalaskelman_kuvaajat" display="Kuvaajien ohjeet"/>
  </hyperlinks>
  <pageMargins left="0.53" right="0.25" top="1" bottom="1" header="0.4921259845" footer="0.4921259845"/>
  <pageSetup paperSize="9" scale="55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9"/>
  <dimension ref="A1:E67"/>
  <sheetViews>
    <sheetView showGridLines="0" tabSelected="1" topLeftCell="A3" zoomScaleNormal="100" workbookViewId="0">
      <selection activeCell="D13" sqref="D13"/>
    </sheetView>
  </sheetViews>
  <sheetFormatPr defaultRowHeight="12.75"/>
  <cols>
    <col min="1" max="1" width="30.42578125" style="50" customWidth="1"/>
    <col min="2" max="2" width="72.5703125" style="50" customWidth="1"/>
    <col min="4" max="4" width="36.7109375" customWidth="1"/>
    <col min="5" max="5" width="9.5703125" bestFit="1" customWidth="1"/>
  </cols>
  <sheetData>
    <row r="1" spans="1:5">
      <c r="A1" s="49"/>
    </row>
    <row r="2" spans="1:5" ht="15.75">
      <c r="A2" s="78" t="s">
        <v>135</v>
      </c>
      <c r="D2" s="77" t="s">
        <v>136</v>
      </c>
    </row>
    <row r="3" spans="1:5" ht="15.75">
      <c r="A3" s="78"/>
      <c r="D3" s="6"/>
    </row>
    <row r="4" spans="1:5" ht="15.75">
      <c r="A4" s="78"/>
      <c r="D4" s="2" t="s">
        <v>137</v>
      </c>
    </row>
    <row r="5" spans="1:5" ht="15.75">
      <c r="A5" s="78"/>
      <c r="D5" s="2" t="s">
        <v>138</v>
      </c>
    </row>
    <row r="6" spans="1:5" ht="15.75">
      <c r="A6" s="78"/>
      <c r="D6" s="2"/>
    </row>
    <row r="7" spans="1:5" ht="15.75">
      <c r="A7" s="78"/>
      <c r="D7" s="6" t="s">
        <v>139</v>
      </c>
      <c r="E7" s="101">
        <f>0.27+0.0108</f>
      </c>
    </row>
    <row r="8" spans="1:5" ht="15.75">
      <c r="A8" s="78"/>
      <c r="D8" s="6" t="s">
        <v>140</v>
      </c>
      <c r="E8" s="101">
        <v>0.24</v>
      </c>
    </row>
    <row r="9" spans="1:5" ht="15.75">
      <c r="A9" s="78"/>
      <c r="D9" s="6" t="s">
        <v>141</v>
      </c>
      <c r="E9" s="101">
        <v>0.24</v>
      </c>
    </row>
    <row r="10" spans="1:5">
      <c r="A10" s="46"/>
      <c r="E10" s="50"/>
    </row>
    <row r="11" spans="1:5" ht="38.25">
      <c r="A11" s="114"/>
      <c r="B11" s="114"/>
      <c r="D11" s="112" t="s">
        <v>142</v>
      </c>
      <c r="E11" s="50"/>
    </row>
    <row r="12" spans="1:5">
      <c r="A12" s="49"/>
      <c r="D12" s="49"/>
      <c r="E12" s="50"/>
    </row>
    <row r="13" spans="1:5">
      <c r="A13" s="49"/>
      <c r="D13" s="49"/>
      <c r="E13" s="50"/>
    </row>
    <row r="14" spans="1:5">
      <c r="A14" s="49"/>
      <c r="D14" s="49"/>
      <c r="E14" s="50"/>
    </row>
    <row r="15" spans="1:5">
      <c r="A15" s="49"/>
      <c r="D15" s="49"/>
      <c r="E15" s="50"/>
    </row>
    <row r="16" spans="1:5">
      <c r="A16" s="49" t="s">
        <v>143</v>
      </c>
    </row>
    <row r="17" spans="1:2">
      <c r="A17" s="49"/>
    </row>
    <row r="18" spans="1:2">
      <c r="A18" s="76" t="s">
        <v>144</v>
      </c>
      <c r="B18" s="76" t="s">
        <v>145</v>
      </c>
    </row>
    <row r="19" spans="1:2" ht="63.75">
      <c r="A19" s="81" t="s">
        <v>146</v>
      </c>
      <c r="B19" s="75" t="s">
        <v>147</v>
      </c>
    </row>
    <row r="20" spans="1:2" ht="89.25">
      <c r="A20" s="81" t="s">
        <v>148</v>
      </c>
      <c r="B20" s="75" t="s">
        <v>149</v>
      </c>
    </row>
    <row r="21" spans="1:2" ht="25.5">
      <c r="A21" s="81" t="s">
        <v>150</v>
      </c>
      <c r="B21" s="75" t="s">
        <v>151</v>
      </c>
    </row>
    <row r="22" spans="1:2" ht="25.5">
      <c r="A22" s="81" t="s">
        <v>152</v>
      </c>
      <c r="B22" s="75" t="s">
        <v>153</v>
      </c>
    </row>
    <row r="23" spans="1:2">
      <c r="A23" s="81" t="s">
        <v>154</v>
      </c>
      <c r="B23" s="75"/>
    </row>
    <row r="24" spans="1:2">
      <c r="A24" s="81" t="s">
        <v>155</v>
      </c>
      <c r="B24" s="75" t="s">
        <v>156</v>
      </c>
    </row>
    <row r="25" spans="1:2">
      <c r="A25" s="81" t="s">
        <v>157</v>
      </c>
      <c r="B25" s="75" t="s">
        <v>158</v>
      </c>
    </row>
    <row r="26" spans="1:2">
      <c r="A26" s="81" t="s">
        <v>159</v>
      </c>
      <c r="B26" s="75" t="s">
        <v>160</v>
      </c>
    </row>
    <row r="27" spans="1:2">
      <c r="A27" s="81" t="s">
        <v>161</v>
      </c>
      <c r="B27" s="75"/>
    </row>
    <row r="28" spans="1:2">
      <c r="A28" s="81" t="s">
        <v>162</v>
      </c>
      <c r="B28" s="75"/>
    </row>
    <row r="29" spans="1:2">
      <c r="A29" s="81" t="s">
        <v>163</v>
      </c>
      <c r="B29" s="75"/>
    </row>
    <row r="30" spans="1:2">
      <c r="A30" s="81" t="s">
        <v>164</v>
      </c>
      <c r="B30" s="75" t="s">
        <v>165</v>
      </c>
    </row>
    <row r="31" spans="1:2">
      <c r="A31" s="81" t="s">
        <v>166</v>
      </c>
      <c r="B31" s="75"/>
    </row>
    <row r="32" spans="1:2" ht="38.25">
      <c r="A32" s="81" t="s">
        <v>167</v>
      </c>
      <c r="B32" s="75" t="s">
        <v>168</v>
      </c>
    </row>
    <row r="33" spans="1:2">
      <c r="A33" s="81" t="s">
        <v>169</v>
      </c>
      <c r="B33" s="82"/>
    </row>
    <row r="34" spans="1:2">
      <c r="A34" s="81" t="s">
        <v>170</v>
      </c>
      <c r="B34" s="82"/>
    </row>
    <row r="35" spans="1:2">
      <c r="A35" s="81" t="s">
        <v>171</v>
      </c>
      <c r="B35" s="75"/>
    </row>
    <row r="36" spans="1:2">
      <c r="A36" s="81" t="s">
        <v>172</v>
      </c>
      <c r="B36" s="75" t="s">
        <v>173</v>
      </c>
    </row>
    <row r="37" spans="1:2">
      <c r="A37" s="81" t="s">
        <v>174</v>
      </c>
      <c r="B37" s="75"/>
    </row>
    <row r="38" spans="1:2" ht="51">
      <c r="A38" s="81" t="s">
        <v>175</v>
      </c>
      <c r="B38" s="75" t="s">
        <v>176</v>
      </c>
    </row>
    <row r="39" spans="1:2">
      <c r="A39" s="81" t="s">
        <v>177</v>
      </c>
      <c r="B39" s="75" t="s">
        <v>178</v>
      </c>
    </row>
    <row r="40" spans="1:2">
      <c r="A40" s="83" t="s">
        <v>179</v>
      </c>
      <c r="B40" s="75" t="s">
        <v>180</v>
      </c>
    </row>
    <row r="41" spans="1:2">
      <c r="A41" s="83" t="s">
        <v>181</v>
      </c>
      <c r="B41" s="82"/>
    </row>
    <row r="42" spans="1:2" ht="51">
      <c r="A42" s="81" t="s">
        <v>182</v>
      </c>
      <c r="B42" s="75" t="s">
        <v>183</v>
      </c>
    </row>
    <row r="43" spans="1:2" ht="25.5">
      <c r="A43" s="81" t="s">
        <v>184</v>
      </c>
      <c r="B43" s="75" t="s">
        <v>185</v>
      </c>
    </row>
    <row r="44" spans="1:2" ht="63.75">
      <c r="A44" s="81" t="s">
        <v>186</v>
      </c>
      <c r="B44" s="75" t="s">
        <v>187</v>
      </c>
    </row>
    <row r="45" spans="1:2">
      <c r="A45" s="81" t="s">
        <v>188</v>
      </c>
      <c r="B45" s="75" t="s">
        <v>189</v>
      </c>
    </row>
    <row r="46" spans="1:2" ht="51">
      <c r="A46" s="81" t="s">
        <v>190</v>
      </c>
      <c r="B46" s="75" t="s">
        <v>191</v>
      </c>
    </row>
    <row r="47" spans="1:2">
      <c r="A47" s="83" t="s">
        <v>192</v>
      </c>
      <c r="B47" s="75" t="s">
        <v>193</v>
      </c>
    </row>
    <row r="48" spans="1:2" ht="57" customHeight="1">
      <c r="A48" s="84" t="s">
        <v>194</v>
      </c>
      <c r="B48" s="75" t="s">
        <v>195</v>
      </c>
    </row>
    <row r="49" spans="1:2">
      <c r="A49" s="84" t="s">
        <v>196</v>
      </c>
      <c r="B49" s="75" t="s">
        <v>197</v>
      </c>
    </row>
    <row r="50" spans="1:2" ht="76.5">
      <c r="A50" s="81" t="s">
        <v>198</v>
      </c>
      <c r="B50" s="85" t="s">
        <v>199</v>
      </c>
    </row>
    <row r="51" spans="1:2" ht="76.5">
      <c r="A51" s="81" t="s">
        <v>200</v>
      </c>
      <c r="B51" s="75" t="s">
        <v>201</v>
      </c>
    </row>
    <row r="52" spans="1:2" s="102" customFormat="1" ht="116.25" customHeight="1">
      <c r="A52" s="81" t="s">
        <v>202</v>
      </c>
      <c r="B52" s="75" t="s">
        <v>203</v>
      </c>
    </row>
    <row r="53" spans="1:2" s="102" customFormat="1" ht="15">
      <c r="A53" s="81" t="s">
        <v>204</v>
      </c>
      <c r="B53" s="75" t="s">
        <v>205</v>
      </c>
    </row>
    <row r="54" spans="1:2" s="102" customFormat="1" ht="15">
      <c r="A54" s="81" t="s">
        <v>206</v>
      </c>
      <c r="B54" s="75" t="s">
        <v>207</v>
      </c>
    </row>
    <row r="55" spans="1:2" s="102" customFormat="1" ht="15">
      <c r="A55" s="81" t="s">
        <v>208</v>
      </c>
      <c r="B55" s="75" t="s">
        <v>209</v>
      </c>
    </row>
    <row r="56" spans="1:2" s="102" customFormat="1" ht="76.5">
      <c r="A56" s="81" t="s">
        <v>210</v>
      </c>
      <c r="B56" s="75" t="s">
        <v>211</v>
      </c>
    </row>
    <row r="57" spans="1:2" s="102" customFormat="1" ht="25.5">
      <c r="A57" s="81" t="s">
        <v>212</v>
      </c>
      <c r="B57" s="75" t="s">
        <v>213</v>
      </c>
    </row>
    <row r="59" spans="1:2">
      <c r="A59" s="46" t="s">
        <v>214</v>
      </c>
    </row>
    <row r="61" spans="1:2">
      <c r="A61" s="76" t="s">
        <v>215</v>
      </c>
      <c r="B61" s="76" t="s">
        <v>336</v>
      </c>
    </row>
    <row r="62" spans="1:2" ht="111" customHeight="1">
      <c r="A62" s="75" t="s">
        <v>216</v>
      </c>
      <c r="B62" s="74" t="s">
        <v>217</v>
      </c>
    </row>
    <row r="63" spans="1:2" ht="51">
      <c r="A63" s="75" t="s">
        <v>337</v>
      </c>
      <c r="B63" s="74" t="s">
        <v>218</v>
      </c>
    </row>
    <row r="64" spans="1:2" ht="25.5">
      <c r="A64" s="75" t="s">
        <v>338</v>
      </c>
      <c r="B64" s="74" t="s">
        <v>219</v>
      </c>
    </row>
    <row r="65" spans="1:2" ht="38.25">
      <c r="A65" s="75" t="s">
        <v>220</v>
      </c>
      <c r="B65" s="74" t="s">
        <v>221</v>
      </c>
    </row>
    <row r="66" spans="1:2" ht="25.5">
      <c r="A66" s="75" t="s">
        <v>222</v>
      </c>
      <c r="B66" s="74" t="s">
        <v>223</v>
      </c>
    </row>
    <row r="67" spans="1:2" ht="89.25">
      <c r="A67" s="75" t="s">
        <v>339</v>
      </c>
      <c r="B67" s="74" t="s">
        <v>224</v>
      </c>
    </row>
  </sheetData>
  <mergeCells count="1">
    <mergeCell ref="A11:B11"/>
  </mergeCells>
  <phoneticPr fontId="0" type="noConversion"/>
  <pageMargins left="0.75" right="0.75" top="1" bottom="1" header="0.5" footer="0.5"/>
  <pageSetup paperSize="9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D71E8CCE9FE74386EBEE19DDE74750" ma:contentTypeVersion="33" ma:contentTypeDescription="Create a new document." ma:contentTypeScope="" ma:versionID="e4a853cc9f284bb044f562259d088ddd">
  <xsd:schema xmlns:xsd="http://www.w3.org/2001/XMLSchema" xmlns:xs="http://www.w3.org/2001/XMLSchema" xmlns:p="http://schemas.microsoft.com/office/2006/metadata/properties" xmlns:ns2="b9f4336d-ba69-415b-a754-ba3a8881b8ca" xmlns:ns3="25231535-83bb-412e-965b-b04f2f619710" targetNamespace="http://schemas.microsoft.com/office/2006/metadata/properties" ma:root="true" ma:fieldsID="7876f1e9412972336b7a438a783850d1" ns2:_="" ns3:_="">
    <xsd:import namespace="b9f4336d-ba69-415b-a754-ba3a8881b8ca"/>
    <xsd:import namespace="25231535-83bb-412e-965b-b04f2f619710"/>
    <xsd:element name="properties">
      <xsd:complexType>
        <xsd:sequence>
          <xsd:element name="documentManagement">
            <xsd:complexType>
              <xsd:all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Self_Registration_Enabled" minOccurs="0"/>
                <xsd:element ref="ns2:Has_Leaders_Only_SectionGroup" minOccurs="0"/>
                <xsd:element ref="ns2:Is_Collaboration_Space_Locked" minOccurs="0"/>
                <xsd:element ref="ns2:IsNotebookLocked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f4336d-ba69-415b-a754-ba3a8881b8ca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CultureName" ma:index="10" nillable="true" ma:displayName="Culture Name" ma:internalName="CultureName">
      <xsd:simpleType>
        <xsd:restriction base="dms:Text"/>
      </xsd:simpleType>
    </xsd:element>
    <xsd:element name="AppVersion" ma:index="11" nillable="true" ma:displayName="App Version" ma:internalName="AppVersion">
      <xsd:simpleType>
        <xsd:restriction base="dms:Text"/>
      </xsd:simpleType>
    </xsd:element>
    <xsd:element name="TeamsChannelId" ma:index="12" nillable="true" ma:displayName="Teams Channel Id" ma:internalName="TeamsChannelId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4" nillable="true" ma:displayName="Math Settings" ma:internalName="Math_Settings">
      <xsd:simpleType>
        <xsd:restriction base="dms:Text"/>
      </xsd:simpleType>
    </xsd:element>
    <xsd:element name="DefaultSectionNames" ma:index="15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6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1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1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1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2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25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3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9" nillable="true" ma:displayName="Location" ma:internalName="MediaServiceLocation" ma:readOnly="true">
      <xsd:simpleType>
        <xsd:restriction base="dms:Text"/>
      </xsd:simpleType>
    </xsd:element>
    <xsd:element name="MediaLengthInSeconds" ma:index="4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231535-83bb-412e-965b-b04f2f619710" elementFormDefault="qualified">
    <xsd:import namespace="http://schemas.microsoft.com/office/2006/documentManagement/types"/>
    <xsd:import namespace="http://schemas.microsoft.com/office/infopath/2007/PartnerControls"/>
    <xsd:element name="SharedWithUsers" ma:index="3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faultSectionNames xmlns="b9f4336d-ba69-415b-a754-ba3a8881b8ca" xsi:nil="true"/>
    <Invited_Members xmlns="b9f4336d-ba69-415b-a754-ba3a8881b8ca" xsi:nil="true"/>
    <Math_Settings xmlns="b9f4336d-ba69-415b-a754-ba3a8881b8ca" xsi:nil="true"/>
    <Templates xmlns="b9f4336d-ba69-415b-a754-ba3a8881b8ca" xsi:nil="true"/>
    <Member_Groups xmlns="b9f4336d-ba69-415b-a754-ba3a8881b8ca">
      <UserInfo>
        <DisplayName/>
        <AccountId xsi:nil="true"/>
        <AccountType/>
      </UserInfo>
    </Member_Groups>
    <AppVersion xmlns="b9f4336d-ba69-415b-a754-ba3a8881b8ca" xsi:nil="true"/>
    <Has_Leaders_Only_SectionGroup xmlns="b9f4336d-ba69-415b-a754-ba3a8881b8ca" xsi:nil="true"/>
    <LMS_Mappings xmlns="b9f4336d-ba69-415b-a754-ba3a8881b8ca" xsi:nil="true"/>
    <Invited_Leaders xmlns="b9f4336d-ba69-415b-a754-ba3a8881b8ca" xsi:nil="true"/>
    <CultureName xmlns="b9f4336d-ba69-415b-a754-ba3a8881b8ca" xsi:nil="true"/>
    <Owner xmlns="b9f4336d-ba69-415b-a754-ba3a8881b8ca">
      <UserInfo>
        <DisplayName/>
        <AccountId xsi:nil="true"/>
        <AccountType/>
      </UserInfo>
    </Owner>
    <TeamsChannelId xmlns="b9f4336d-ba69-415b-a754-ba3a8881b8ca" xsi:nil="true"/>
    <IsNotebookLocked xmlns="b9f4336d-ba69-415b-a754-ba3a8881b8ca" xsi:nil="true"/>
    <NotebookType xmlns="b9f4336d-ba69-415b-a754-ba3a8881b8ca" xsi:nil="true"/>
    <FolderType xmlns="b9f4336d-ba69-415b-a754-ba3a8881b8ca" xsi:nil="true"/>
    <Leaders xmlns="b9f4336d-ba69-415b-a754-ba3a8881b8ca">
      <UserInfo>
        <DisplayName/>
        <AccountId xsi:nil="true"/>
        <AccountType/>
      </UserInfo>
    </Leaders>
    <Distribution_Groups xmlns="b9f4336d-ba69-415b-a754-ba3a8881b8ca" xsi:nil="true"/>
    <Is_Collaboration_Space_Locked xmlns="b9f4336d-ba69-415b-a754-ba3a8881b8ca" xsi:nil="true"/>
    <Members xmlns="b9f4336d-ba69-415b-a754-ba3a8881b8ca">
      <UserInfo>
        <DisplayName/>
        <AccountId xsi:nil="true"/>
        <AccountType/>
      </UserInfo>
    </Members>
    <Self_Registration_Enabled xmlns="b9f4336d-ba69-415b-a754-ba3a8881b8ca" xsi:nil="true"/>
  </documentManagement>
</p:properties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149F2AF4-5B32-40EC-9DAB-4B683976B0CD}"/>
</file>

<file path=customXml/itemProps2.xml><?xml version="1.0" encoding="utf-8"?>
<ds:datastoreItem xmlns:ds="http://schemas.openxmlformats.org/officeDocument/2006/customXml" ds:itemID="{1EDCCB9A-E3DA-4798-950E-D75CB47F2F23}"/>
</file>

<file path=customXml/itemProps3.xml><?xml version="1.0" encoding="utf-8"?>
<ds:datastoreItem xmlns:ds="http://schemas.openxmlformats.org/officeDocument/2006/customXml" ds:itemID="{32F91CFE-D562-40A7-BFBF-74FD251F1E2E}"/>
</file>

<file path=customXml/itemProps4.xml><?xml version="1.0" encoding="utf-8"?>
<ds:datastoreItem xmlns:ds="http://schemas.openxmlformats.org/officeDocument/2006/customXml" ds:itemID="{06DF01D2-52FF-405A-B0BD-F40299F220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Blancco Oy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tiainens</dc:creator>
  <cp:keywords/>
  <dc:description/>
  <cp:lastModifiedBy>Laitinen Janne</cp:lastModifiedBy>
  <cp:revision/>
  <dcterms:created xsi:type="dcterms:W3CDTF">2001-09-19T11:10:32Z</dcterms:created>
  <dcterms:modified xsi:type="dcterms:W3CDTF">2021-10-19T06:16:51Z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5Z5MQY7XQYA7-28-101</vt:lpwstr>
  </property>
  <property fmtid="{D5CDD505-2E9C-101B-9397-08002B2CF9AE}" pid="3" name="_dlc_DocIdItemGuid">
    <vt:lpwstr>17f81ba9-6911-4d73-b56a-1a0e39826f84</vt:lpwstr>
  </property>
  <property fmtid="{D5CDD505-2E9C-101B-9397-08002B2CF9AE}" pid="4" name="_dlc_DocIdUrl">
    <vt:lpwstr>https://balentor.sharepoint.com/_layouts/DocIdRedir.aspx?ID=5Z5MQY7XQYA7-28-101, 5Z5MQY7XQYA7-28-101</vt:lpwstr>
  </property>
  <property fmtid="{D5CDD505-2E9C-101B-9397-08002B2CF9AE}" pid="5" name="i67ee35e6585473eb6f244fea5cd8afa">
    <vt:lpwstr/>
  </property>
  <property fmtid="{D5CDD505-2E9C-101B-9397-08002B2CF9AE}" pid="6" name="g7842f6c2d9549e3b9f39a083bada2b3">
    <vt:lpwstr/>
  </property>
  <property fmtid="{D5CDD505-2E9C-101B-9397-08002B2CF9AE}" pid="7" name="TaxCatchAll">
    <vt:lpwstr/>
  </property>
  <property fmtid="{D5CDD505-2E9C-101B-9397-08002B2CF9AE}" pid="8" name="g3bad3061f8a45ccad59592056eddec7">
    <vt:lpwstr/>
  </property>
  <property fmtid="{D5CDD505-2E9C-101B-9397-08002B2CF9AE}" pid="9" name="Order">
    <vt:lpwstr>10100.0000000000</vt:lpwstr>
  </property>
  <property fmtid="{D5CDD505-2E9C-101B-9397-08002B2CF9AE}" pid="10" name="ContentTypeId">
    <vt:lpwstr>0x01010057D71E8CCE9FE74386EBEE19DDE74750</vt:lpwstr>
  </property>
</Properties>
</file>